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ooks\5th semester\steel structures\lab\TOUQEER\"/>
    </mc:Choice>
  </mc:AlternateContent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8" i="1" l="1"/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9" i="1"/>
  <c r="F10" i="1"/>
  <c r="AA10" i="1" s="1"/>
  <c r="F11" i="1"/>
  <c r="AA11" i="1" s="1"/>
  <c r="F12" i="1"/>
  <c r="AA12" i="1" s="1"/>
  <c r="F13" i="1"/>
  <c r="F14" i="1"/>
  <c r="AA14" i="1" s="1"/>
  <c r="F15" i="1"/>
  <c r="AA15" i="1" s="1"/>
  <c r="F16" i="1"/>
  <c r="F17" i="1"/>
  <c r="F18" i="1"/>
  <c r="AA18" i="1" s="1"/>
  <c r="F19" i="1"/>
  <c r="AA19" i="1" s="1"/>
  <c r="F20" i="1"/>
  <c r="AA20" i="1" s="1"/>
  <c r="F21" i="1"/>
  <c r="F22" i="1"/>
  <c r="AA22" i="1" s="1"/>
  <c r="F23" i="1"/>
  <c r="AA23" i="1" s="1"/>
  <c r="F24" i="1"/>
  <c r="AA24" i="1" s="1"/>
  <c r="F25" i="1"/>
  <c r="F26" i="1"/>
  <c r="AA26" i="1" s="1"/>
  <c r="F27" i="1"/>
  <c r="AA27" i="1" s="1"/>
  <c r="F28" i="1"/>
  <c r="F29" i="1"/>
  <c r="F30" i="1"/>
  <c r="AA30" i="1" s="1"/>
  <c r="F31" i="1"/>
  <c r="AA31" i="1" s="1"/>
  <c r="F32" i="1"/>
  <c r="AA32" i="1" s="1"/>
  <c r="F33" i="1"/>
  <c r="F34" i="1"/>
  <c r="AA34" i="1" s="1"/>
  <c r="F35" i="1"/>
  <c r="AA35" i="1" s="1"/>
  <c r="F36" i="1"/>
  <c r="AA36" i="1" s="1"/>
  <c r="F37" i="1"/>
  <c r="F38" i="1"/>
  <c r="AA38" i="1" s="1"/>
  <c r="F39" i="1"/>
  <c r="AA39" i="1" s="1"/>
  <c r="F40" i="1"/>
  <c r="AA40" i="1" s="1"/>
  <c r="F41" i="1"/>
  <c r="F42" i="1"/>
  <c r="AA42" i="1" s="1"/>
  <c r="F43" i="1"/>
  <c r="AA43" i="1" s="1"/>
  <c r="F44" i="1"/>
  <c r="AA44" i="1" s="1"/>
  <c r="F45" i="1"/>
  <c r="F46" i="1"/>
  <c r="AA46" i="1" s="1"/>
  <c r="F47" i="1"/>
  <c r="AA47" i="1" s="1"/>
  <c r="F48" i="1"/>
  <c r="F49" i="1"/>
  <c r="F50" i="1"/>
  <c r="AA50" i="1" s="1"/>
  <c r="F51" i="1"/>
  <c r="AA51" i="1" s="1"/>
  <c r="F52" i="1"/>
  <c r="AA52" i="1" s="1"/>
  <c r="F53" i="1"/>
  <c r="F54" i="1"/>
  <c r="AA54" i="1" s="1"/>
  <c r="F55" i="1"/>
  <c r="AA55" i="1" s="1"/>
  <c r="F56" i="1"/>
  <c r="AA56" i="1" s="1"/>
  <c r="F57" i="1"/>
  <c r="F58" i="1"/>
  <c r="AA58" i="1" s="1"/>
  <c r="F59" i="1"/>
  <c r="AA59" i="1" s="1"/>
  <c r="F60" i="1"/>
  <c r="F61" i="1"/>
  <c r="F62" i="1"/>
  <c r="AA62" i="1" s="1"/>
  <c r="F63" i="1"/>
  <c r="AA63" i="1" s="1"/>
  <c r="F64" i="1"/>
  <c r="AA64" i="1" s="1"/>
  <c r="F65" i="1"/>
  <c r="F66" i="1"/>
  <c r="AA66" i="1" s="1"/>
  <c r="F67" i="1"/>
  <c r="AA67" i="1" s="1"/>
  <c r="F68" i="1"/>
  <c r="AA68" i="1" s="1"/>
  <c r="F69" i="1"/>
  <c r="F70" i="1"/>
  <c r="AA70" i="1" s="1"/>
  <c r="F71" i="1"/>
  <c r="AA71" i="1" s="1"/>
  <c r="F72" i="1"/>
  <c r="AA72" i="1" s="1"/>
  <c r="F73" i="1"/>
  <c r="F74" i="1"/>
  <c r="AA74" i="1" s="1"/>
  <c r="F75" i="1"/>
  <c r="AA75" i="1" s="1"/>
  <c r="F76" i="1"/>
  <c r="AA76" i="1" s="1"/>
  <c r="F77" i="1"/>
  <c r="F78" i="1"/>
  <c r="AA78" i="1" s="1"/>
  <c r="F79" i="1"/>
  <c r="AA79" i="1" s="1"/>
  <c r="F80" i="1"/>
  <c r="AA80" i="1" s="1"/>
  <c r="F81" i="1"/>
  <c r="F82" i="1"/>
  <c r="AA82" i="1" s="1"/>
  <c r="F83" i="1"/>
  <c r="AA83" i="1" s="1"/>
  <c r="F84" i="1"/>
  <c r="AA84" i="1" s="1"/>
  <c r="F85" i="1"/>
  <c r="F86" i="1"/>
  <c r="AA86" i="1" s="1"/>
  <c r="F87" i="1"/>
  <c r="AA87" i="1" s="1"/>
  <c r="F88" i="1"/>
  <c r="AA88" i="1" s="1"/>
  <c r="F89" i="1"/>
  <c r="F90" i="1"/>
  <c r="AA90" i="1" s="1"/>
  <c r="F91" i="1"/>
  <c r="AA91" i="1" s="1"/>
  <c r="F92" i="1"/>
  <c r="AA92" i="1" s="1"/>
  <c r="F93" i="1"/>
  <c r="F94" i="1"/>
  <c r="AA94" i="1" s="1"/>
  <c r="F95" i="1"/>
  <c r="AA95" i="1" s="1"/>
  <c r="F96" i="1"/>
  <c r="F97" i="1"/>
  <c r="F98" i="1"/>
  <c r="AA98" i="1" s="1"/>
  <c r="F99" i="1"/>
  <c r="AA99" i="1" s="1"/>
  <c r="F100" i="1"/>
  <c r="AA100" i="1" s="1"/>
  <c r="F101" i="1"/>
  <c r="F102" i="1"/>
  <c r="AA102" i="1" s="1"/>
  <c r="F103" i="1"/>
  <c r="AA103" i="1" s="1"/>
  <c r="F104" i="1"/>
  <c r="AA104" i="1" s="1"/>
  <c r="F105" i="1"/>
  <c r="F106" i="1"/>
  <c r="AA106" i="1" s="1"/>
  <c r="F107" i="1"/>
  <c r="AA107" i="1" s="1"/>
  <c r="F108" i="1"/>
  <c r="AA108" i="1" s="1"/>
  <c r="F109" i="1"/>
  <c r="F110" i="1"/>
  <c r="AA110" i="1" s="1"/>
  <c r="F111" i="1"/>
  <c r="AA111" i="1" s="1"/>
  <c r="F112" i="1"/>
  <c r="AA112" i="1" s="1"/>
  <c r="F113" i="1"/>
  <c r="F114" i="1"/>
  <c r="AA114" i="1" s="1"/>
  <c r="F115" i="1"/>
  <c r="AA115" i="1" s="1"/>
  <c r="F116" i="1"/>
  <c r="F117" i="1"/>
  <c r="F118" i="1"/>
  <c r="AA118" i="1" s="1"/>
  <c r="F119" i="1"/>
  <c r="AA119" i="1" s="1"/>
  <c r="F120" i="1"/>
  <c r="AA120" i="1" s="1"/>
  <c r="F121" i="1"/>
  <c r="F122" i="1"/>
  <c r="AA122" i="1" s="1"/>
  <c r="F123" i="1"/>
  <c r="AA123" i="1" s="1"/>
  <c r="F124" i="1"/>
  <c r="AA124" i="1" s="1"/>
  <c r="F125" i="1"/>
  <c r="F126" i="1"/>
  <c r="AA126" i="1" s="1"/>
  <c r="F127" i="1"/>
  <c r="AA127" i="1" s="1"/>
  <c r="F128" i="1"/>
  <c r="AA128" i="1" s="1"/>
  <c r="F129" i="1"/>
  <c r="F130" i="1"/>
  <c r="AA130" i="1" s="1"/>
  <c r="F131" i="1"/>
  <c r="AA131" i="1" s="1"/>
  <c r="F132" i="1"/>
  <c r="AA132" i="1" s="1"/>
  <c r="F133" i="1"/>
  <c r="F134" i="1"/>
  <c r="AA134" i="1" s="1"/>
  <c r="F135" i="1"/>
  <c r="AA135" i="1" s="1"/>
  <c r="F9" i="1"/>
  <c r="AA9" i="1" s="1"/>
  <c r="Y10" i="1"/>
  <c r="Z10" i="1" s="1"/>
  <c r="AG10" i="1"/>
  <c r="AI10" i="1" s="1"/>
  <c r="AL10" i="1" s="1"/>
  <c r="AR10" i="1" s="1"/>
  <c r="AH10" i="1"/>
  <c r="Y11" i="1"/>
  <c r="Z11" i="1" s="1"/>
  <c r="AG11" i="1"/>
  <c r="AI11" i="1" s="1"/>
  <c r="AL11" i="1" s="1"/>
  <c r="AR11" i="1" s="1"/>
  <c r="AH11" i="1"/>
  <c r="Y12" i="1"/>
  <c r="Z12" i="1" s="1"/>
  <c r="AG12" i="1"/>
  <c r="AI12" i="1" s="1"/>
  <c r="AL12" i="1" s="1"/>
  <c r="AR12" i="1" s="1"/>
  <c r="AH12" i="1"/>
  <c r="Y13" i="1"/>
  <c r="Z13" i="1" s="1"/>
  <c r="AG13" i="1"/>
  <c r="AI13" i="1" s="1"/>
  <c r="AL13" i="1" s="1"/>
  <c r="AR13" i="1" s="1"/>
  <c r="AH13" i="1"/>
  <c r="Y14" i="1"/>
  <c r="Z14" i="1" s="1"/>
  <c r="AG14" i="1"/>
  <c r="AI14" i="1" s="1"/>
  <c r="AL14" i="1" s="1"/>
  <c r="AQ14" i="1" s="1"/>
  <c r="AH14" i="1"/>
  <c r="Y15" i="1"/>
  <c r="Z15" i="1" s="1"/>
  <c r="AG15" i="1"/>
  <c r="AH15" i="1"/>
  <c r="Y16" i="1"/>
  <c r="Z16" i="1" s="1"/>
  <c r="AG16" i="1"/>
  <c r="AI16" i="1" s="1"/>
  <c r="AL16" i="1" s="1"/>
  <c r="AM16" i="1" s="1"/>
  <c r="AH16" i="1"/>
  <c r="Y17" i="1"/>
  <c r="Z17" i="1" s="1"/>
  <c r="AG17" i="1"/>
  <c r="AH17" i="1"/>
  <c r="Y18" i="1"/>
  <c r="Z18" i="1" s="1"/>
  <c r="AG18" i="1"/>
  <c r="AI18" i="1" s="1"/>
  <c r="AL18" i="1" s="1"/>
  <c r="AM18" i="1" s="1"/>
  <c r="AH18" i="1"/>
  <c r="Y19" i="1"/>
  <c r="Z19" i="1" s="1"/>
  <c r="AG19" i="1"/>
  <c r="AH19" i="1"/>
  <c r="Y20" i="1"/>
  <c r="Z20" i="1" s="1"/>
  <c r="AG20" i="1"/>
  <c r="AI20" i="1" s="1"/>
  <c r="AL20" i="1" s="1"/>
  <c r="AQ20" i="1" s="1"/>
  <c r="AH20" i="1"/>
  <c r="Y21" i="1"/>
  <c r="Z21" i="1" s="1"/>
  <c r="AG21" i="1"/>
  <c r="AH21" i="1"/>
  <c r="Y22" i="1"/>
  <c r="Z22" i="1" s="1"/>
  <c r="AG22" i="1"/>
  <c r="AI22" i="1" s="1"/>
  <c r="AL22" i="1" s="1"/>
  <c r="AR22" i="1" s="1"/>
  <c r="AH22" i="1"/>
  <c r="Y23" i="1"/>
  <c r="Z23" i="1" s="1"/>
  <c r="AG23" i="1"/>
  <c r="AI23" i="1" s="1"/>
  <c r="AL23" i="1" s="1"/>
  <c r="AM23" i="1" s="1"/>
  <c r="AH23" i="1"/>
  <c r="Y24" i="1"/>
  <c r="Z24" i="1" s="1"/>
  <c r="AG24" i="1"/>
  <c r="AI24" i="1" s="1"/>
  <c r="AL24" i="1" s="1"/>
  <c r="AM24" i="1" s="1"/>
  <c r="AH24" i="1"/>
  <c r="Y25" i="1"/>
  <c r="Z25" i="1" s="1"/>
  <c r="AG25" i="1"/>
  <c r="AI25" i="1" s="1"/>
  <c r="AL25" i="1" s="1"/>
  <c r="AR25" i="1" s="1"/>
  <c r="AH25" i="1"/>
  <c r="Y26" i="1"/>
  <c r="Z26" i="1" s="1"/>
  <c r="AG26" i="1"/>
  <c r="AI26" i="1" s="1"/>
  <c r="AL26" i="1" s="1"/>
  <c r="AQ26" i="1" s="1"/>
  <c r="AH26" i="1"/>
  <c r="Y27" i="1"/>
  <c r="Z27" i="1" s="1"/>
  <c r="AG27" i="1"/>
  <c r="AH27" i="1"/>
  <c r="Y28" i="1"/>
  <c r="Z28" i="1" s="1"/>
  <c r="AG28" i="1"/>
  <c r="AI28" i="1" s="1"/>
  <c r="AL28" i="1" s="1"/>
  <c r="AM28" i="1" s="1"/>
  <c r="AH28" i="1"/>
  <c r="Y29" i="1"/>
  <c r="Z29" i="1" s="1"/>
  <c r="AG29" i="1"/>
  <c r="AI29" i="1" s="1"/>
  <c r="AL29" i="1" s="1"/>
  <c r="AR29" i="1" s="1"/>
  <c r="AH29" i="1"/>
  <c r="Y30" i="1"/>
  <c r="Z30" i="1" s="1"/>
  <c r="AG30" i="1"/>
  <c r="AI30" i="1" s="1"/>
  <c r="AL30" i="1" s="1"/>
  <c r="AQ30" i="1" s="1"/>
  <c r="AH30" i="1"/>
  <c r="Y31" i="1"/>
  <c r="Z31" i="1" s="1"/>
  <c r="AG31" i="1"/>
  <c r="AH31" i="1"/>
  <c r="Y32" i="1"/>
  <c r="Z32" i="1" s="1"/>
  <c r="AG32" i="1"/>
  <c r="AI32" i="1" s="1"/>
  <c r="AL32" i="1" s="1"/>
  <c r="AR32" i="1" s="1"/>
  <c r="AH32" i="1"/>
  <c r="Y33" i="1"/>
  <c r="Z33" i="1" s="1"/>
  <c r="AG33" i="1"/>
  <c r="AH33" i="1"/>
  <c r="Y34" i="1"/>
  <c r="Z34" i="1" s="1"/>
  <c r="AG34" i="1"/>
  <c r="AI34" i="1" s="1"/>
  <c r="AL34" i="1" s="1"/>
  <c r="AM34" i="1" s="1"/>
  <c r="AH34" i="1"/>
  <c r="Y35" i="1"/>
  <c r="Z35" i="1" s="1"/>
  <c r="AG35" i="1"/>
  <c r="AH35" i="1"/>
  <c r="Y36" i="1"/>
  <c r="Z36" i="1" s="1"/>
  <c r="AG36" i="1"/>
  <c r="AI36" i="1" s="1"/>
  <c r="AL36" i="1" s="1"/>
  <c r="AH36" i="1"/>
  <c r="Y37" i="1"/>
  <c r="Z37" i="1" s="1"/>
  <c r="AG37" i="1"/>
  <c r="AH37" i="1"/>
  <c r="Y38" i="1"/>
  <c r="Z38" i="1" s="1"/>
  <c r="AG38" i="1"/>
  <c r="AI38" i="1" s="1"/>
  <c r="AL38" i="1" s="1"/>
  <c r="AR38" i="1" s="1"/>
  <c r="AH38" i="1"/>
  <c r="Y39" i="1"/>
  <c r="Z39" i="1" s="1"/>
  <c r="AG39" i="1"/>
  <c r="AI39" i="1" s="1"/>
  <c r="AL39" i="1" s="1"/>
  <c r="AH39" i="1"/>
  <c r="Y40" i="1"/>
  <c r="Z40" i="1" s="1"/>
  <c r="AG40" i="1"/>
  <c r="AI40" i="1" s="1"/>
  <c r="AL40" i="1" s="1"/>
  <c r="AM40" i="1" s="1"/>
  <c r="AH40" i="1"/>
  <c r="Y41" i="1"/>
  <c r="Z41" i="1" s="1"/>
  <c r="AG41" i="1"/>
  <c r="AH41" i="1"/>
  <c r="Y42" i="1"/>
  <c r="Z42" i="1" s="1"/>
  <c r="AG42" i="1"/>
  <c r="AI42" i="1" s="1"/>
  <c r="AL42" i="1" s="1"/>
  <c r="AR42" i="1" s="1"/>
  <c r="AH42" i="1"/>
  <c r="Y43" i="1"/>
  <c r="Z43" i="1" s="1"/>
  <c r="AG43" i="1"/>
  <c r="AI43" i="1" s="1"/>
  <c r="AL43" i="1" s="1"/>
  <c r="AH43" i="1"/>
  <c r="Y44" i="1"/>
  <c r="Z44" i="1" s="1"/>
  <c r="AG44" i="1"/>
  <c r="AI44" i="1" s="1"/>
  <c r="AL44" i="1" s="1"/>
  <c r="AR44" i="1" s="1"/>
  <c r="AH44" i="1"/>
  <c r="Y45" i="1"/>
  <c r="Z45" i="1" s="1"/>
  <c r="AG45" i="1"/>
  <c r="AI45" i="1" s="1"/>
  <c r="AL45" i="1" s="1"/>
  <c r="AR45" i="1" s="1"/>
  <c r="AH45" i="1"/>
  <c r="Y46" i="1"/>
  <c r="Z46" i="1" s="1"/>
  <c r="AG46" i="1"/>
  <c r="AH46" i="1"/>
  <c r="Y47" i="1"/>
  <c r="Z47" i="1" s="1"/>
  <c r="AG47" i="1"/>
  <c r="AH47" i="1"/>
  <c r="Y48" i="1"/>
  <c r="Z48" i="1" s="1"/>
  <c r="AG48" i="1"/>
  <c r="AI48" i="1" s="1"/>
  <c r="AL48" i="1" s="1"/>
  <c r="AM48" i="1" s="1"/>
  <c r="AH48" i="1"/>
  <c r="Y49" i="1"/>
  <c r="Z49" i="1" s="1"/>
  <c r="AG49" i="1"/>
  <c r="AH49" i="1"/>
  <c r="Y50" i="1"/>
  <c r="Z50" i="1" s="1"/>
  <c r="AG50" i="1"/>
  <c r="AH50" i="1"/>
  <c r="Y51" i="1"/>
  <c r="Z51" i="1" s="1"/>
  <c r="AG51" i="1"/>
  <c r="AH51" i="1"/>
  <c r="Y52" i="1"/>
  <c r="Z52" i="1" s="1"/>
  <c r="AG52" i="1"/>
  <c r="AI52" i="1" s="1"/>
  <c r="AL52" i="1" s="1"/>
  <c r="AQ52" i="1" s="1"/>
  <c r="AH52" i="1"/>
  <c r="Y53" i="1"/>
  <c r="Z53" i="1" s="1"/>
  <c r="AG53" i="1"/>
  <c r="AH53" i="1"/>
  <c r="Y54" i="1"/>
  <c r="Z54" i="1" s="1"/>
  <c r="AG54" i="1"/>
  <c r="AI54" i="1" s="1"/>
  <c r="AL54" i="1" s="1"/>
  <c r="AR54" i="1" s="1"/>
  <c r="AH54" i="1"/>
  <c r="Y55" i="1"/>
  <c r="Z55" i="1" s="1"/>
  <c r="AG55" i="1"/>
  <c r="AI55" i="1" s="1"/>
  <c r="AL55" i="1" s="1"/>
  <c r="AM55" i="1" s="1"/>
  <c r="AH55" i="1"/>
  <c r="Y56" i="1"/>
  <c r="Z56" i="1" s="1"/>
  <c r="AG56" i="1"/>
  <c r="AI56" i="1" s="1"/>
  <c r="AL56" i="1" s="1"/>
  <c r="AM56" i="1" s="1"/>
  <c r="AH56" i="1"/>
  <c r="Y57" i="1"/>
  <c r="Z57" i="1" s="1"/>
  <c r="AG57" i="1"/>
  <c r="AH57" i="1"/>
  <c r="Y58" i="1"/>
  <c r="Z58" i="1" s="1"/>
  <c r="AG58" i="1"/>
  <c r="AI58" i="1" s="1"/>
  <c r="AL58" i="1" s="1"/>
  <c r="AM58" i="1" s="1"/>
  <c r="AH58" i="1"/>
  <c r="Y59" i="1"/>
  <c r="Z59" i="1" s="1"/>
  <c r="AG59" i="1"/>
  <c r="AI59" i="1" s="1"/>
  <c r="AL59" i="1" s="1"/>
  <c r="AH59" i="1"/>
  <c r="Y60" i="1"/>
  <c r="Z60" i="1" s="1"/>
  <c r="AG60" i="1"/>
  <c r="AI60" i="1" s="1"/>
  <c r="AL60" i="1" s="1"/>
  <c r="AM60" i="1" s="1"/>
  <c r="AH60" i="1"/>
  <c r="Y61" i="1"/>
  <c r="Z61" i="1" s="1"/>
  <c r="AG61" i="1"/>
  <c r="AI61" i="1" s="1"/>
  <c r="AL61" i="1" s="1"/>
  <c r="AQ61" i="1" s="1"/>
  <c r="AH61" i="1"/>
  <c r="Y62" i="1"/>
  <c r="Z62" i="1" s="1"/>
  <c r="AG62" i="1"/>
  <c r="AH62" i="1"/>
  <c r="Y63" i="1"/>
  <c r="Z63" i="1" s="1"/>
  <c r="AG63" i="1"/>
  <c r="AH63" i="1"/>
  <c r="Y64" i="1"/>
  <c r="Z64" i="1" s="1"/>
  <c r="AG64" i="1"/>
  <c r="AI64" i="1" s="1"/>
  <c r="AL64" i="1" s="1"/>
  <c r="AM64" i="1" s="1"/>
  <c r="AH64" i="1"/>
  <c r="Y65" i="1"/>
  <c r="Z65" i="1" s="1"/>
  <c r="AG65" i="1"/>
  <c r="AH65" i="1"/>
  <c r="Y66" i="1"/>
  <c r="Z66" i="1" s="1"/>
  <c r="AG66" i="1"/>
  <c r="AH66" i="1"/>
  <c r="Y67" i="1"/>
  <c r="Z67" i="1" s="1"/>
  <c r="AG67" i="1"/>
  <c r="AH67" i="1"/>
  <c r="Y68" i="1"/>
  <c r="Z68" i="1" s="1"/>
  <c r="AG68" i="1"/>
  <c r="AI68" i="1" s="1"/>
  <c r="AL68" i="1" s="1"/>
  <c r="AH68" i="1"/>
  <c r="Y69" i="1"/>
  <c r="Z69" i="1" s="1"/>
  <c r="AG69" i="1"/>
  <c r="AH69" i="1"/>
  <c r="Y70" i="1"/>
  <c r="Z70" i="1" s="1"/>
  <c r="AG70" i="1"/>
  <c r="AI70" i="1" s="1"/>
  <c r="AL70" i="1" s="1"/>
  <c r="AR70" i="1" s="1"/>
  <c r="AH70" i="1"/>
  <c r="Y71" i="1"/>
  <c r="Z71" i="1" s="1"/>
  <c r="AG71" i="1"/>
  <c r="AI71" i="1" s="1"/>
  <c r="AL71" i="1" s="1"/>
  <c r="AH71" i="1"/>
  <c r="Y72" i="1"/>
  <c r="Z72" i="1" s="1"/>
  <c r="AG72" i="1"/>
  <c r="AI72" i="1" s="1"/>
  <c r="AL72" i="1" s="1"/>
  <c r="AM72" i="1" s="1"/>
  <c r="AH72" i="1"/>
  <c r="Y73" i="1"/>
  <c r="Z73" i="1" s="1"/>
  <c r="AG73" i="1"/>
  <c r="AI73" i="1" s="1"/>
  <c r="AL73" i="1" s="1"/>
  <c r="AR73" i="1" s="1"/>
  <c r="AH73" i="1"/>
  <c r="Y74" i="1"/>
  <c r="Z74" i="1" s="1"/>
  <c r="AG74" i="1"/>
  <c r="AI74" i="1" s="1"/>
  <c r="AL74" i="1" s="1"/>
  <c r="AR74" i="1" s="1"/>
  <c r="AH74" i="1"/>
  <c r="Y75" i="1"/>
  <c r="Z75" i="1" s="1"/>
  <c r="AG75" i="1"/>
  <c r="AI75" i="1" s="1"/>
  <c r="AL75" i="1" s="1"/>
  <c r="AR75" i="1" s="1"/>
  <c r="AH75" i="1"/>
  <c r="Y76" i="1"/>
  <c r="Z76" i="1" s="1"/>
  <c r="AG76" i="1"/>
  <c r="AI76" i="1" s="1"/>
  <c r="AL76" i="1" s="1"/>
  <c r="AR76" i="1" s="1"/>
  <c r="AH76" i="1"/>
  <c r="Z77" i="1"/>
  <c r="AG77" i="1"/>
  <c r="AI77" i="1" s="1"/>
  <c r="AL77" i="1" s="1"/>
  <c r="AR77" i="1" s="1"/>
  <c r="AH77" i="1"/>
  <c r="Y78" i="1"/>
  <c r="Z78" i="1" s="1"/>
  <c r="AG78" i="1"/>
  <c r="AH78" i="1"/>
  <c r="Y79" i="1"/>
  <c r="Z79" i="1" s="1"/>
  <c r="AG79" i="1"/>
  <c r="AH79" i="1"/>
  <c r="Y80" i="1"/>
  <c r="Z80" i="1" s="1"/>
  <c r="AG80" i="1"/>
  <c r="AI80" i="1" s="1"/>
  <c r="AL80" i="1" s="1"/>
  <c r="AM80" i="1" s="1"/>
  <c r="AH80" i="1"/>
  <c r="Y81" i="1"/>
  <c r="Z81" i="1" s="1"/>
  <c r="AG81" i="1"/>
  <c r="AH81" i="1"/>
  <c r="Y82" i="1"/>
  <c r="Z82" i="1" s="1"/>
  <c r="AG82" i="1"/>
  <c r="AH82" i="1"/>
  <c r="Y83" i="1"/>
  <c r="Z83" i="1" s="1"/>
  <c r="AG83" i="1"/>
  <c r="AH83" i="1"/>
  <c r="Y84" i="1"/>
  <c r="Z84" i="1" s="1"/>
  <c r="AG84" i="1"/>
  <c r="AI84" i="1" s="1"/>
  <c r="AL84" i="1" s="1"/>
  <c r="AQ84" i="1" s="1"/>
  <c r="AH84" i="1"/>
  <c r="Y85" i="1"/>
  <c r="Z85" i="1" s="1"/>
  <c r="AG85" i="1"/>
  <c r="AH85" i="1"/>
  <c r="Y86" i="1"/>
  <c r="Z86" i="1" s="1"/>
  <c r="AG86" i="1"/>
  <c r="AI86" i="1" s="1"/>
  <c r="AL86" i="1" s="1"/>
  <c r="AR86" i="1" s="1"/>
  <c r="AH86" i="1"/>
  <c r="Y87" i="1"/>
  <c r="Z87" i="1" s="1"/>
  <c r="AG87" i="1"/>
  <c r="AI87" i="1" s="1"/>
  <c r="AL87" i="1" s="1"/>
  <c r="AM87" i="1" s="1"/>
  <c r="AH87" i="1"/>
  <c r="Y88" i="1"/>
  <c r="Z88" i="1" s="1"/>
  <c r="AG88" i="1"/>
  <c r="AI88" i="1" s="1"/>
  <c r="AL88" i="1" s="1"/>
  <c r="AM88" i="1" s="1"/>
  <c r="AH88" i="1"/>
  <c r="Y89" i="1"/>
  <c r="Z89" i="1" s="1"/>
  <c r="AG89" i="1"/>
  <c r="AI89" i="1" s="1"/>
  <c r="AL89" i="1" s="1"/>
  <c r="AR89" i="1" s="1"/>
  <c r="AH89" i="1"/>
  <c r="Y90" i="1"/>
  <c r="Z90" i="1" s="1"/>
  <c r="AG90" i="1"/>
  <c r="AI90" i="1" s="1"/>
  <c r="AL90" i="1" s="1"/>
  <c r="AQ90" i="1" s="1"/>
  <c r="AH90" i="1"/>
  <c r="Y91" i="1"/>
  <c r="Z91" i="1" s="1"/>
  <c r="AG91" i="1"/>
  <c r="AH91" i="1"/>
  <c r="Y92" i="1"/>
  <c r="Z92" i="1" s="1"/>
  <c r="AG92" i="1"/>
  <c r="AI92" i="1" s="1"/>
  <c r="AL92" i="1" s="1"/>
  <c r="AM92" i="1" s="1"/>
  <c r="AH92" i="1"/>
  <c r="Y93" i="1"/>
  <c r="Z93" i="1" s="1"/>
  <c r="AG93" i="1"/>
  <c r="AI93" i="1" s="1"/>
  <c r="AL93" i="1" s="1"/>
  <c r="AR93" i="1" s="1"/>
  <c r="AH93" i="1"/>
  <c r="Y94" i="1"/>
  <c r="Z94" i="1" s="1"/>
  <c r="AG94" i="1"/>
  <c r="AH94" i="1"/>
  <c r="Y95" i="1"/>
  <c r="Z95" i="1" s="1"/>
  <c r="AG95" i="1"/>
  <c r="AH95" i="1"/>
  <c r="Y96" i="1"/>
  <c r="Z96" i="1" s="1"/>
  <c r="AG96" i="1"/>
  <c r="AI96" i="1" s="1"/>
  <c r="AL96" i="1" s="1"/>
  <c r="AR96" i="1" s="1"/>
  <c r="AH96" i="1"/>
  <c r="Y97" i="1"/>
  <c r="Z97" i="1" s="1"/>
  <c r="AG97" i="1"/>
  <c r="AH97" i="1"/>
  <c r="Y98" i="1"/>
  <c r="Z98" i="1" s="1"/>
  <c r="AG98" i="1"/>
  <c r="AH98" i="1"/>
  <c r="Y99" i="1"/>
  <c r="Z99" i="1" s="1"/>
  <c r="AG99" i="1"/>
  <c r="AH99" i="1"/>
  <c r="Y100" i="1"/>
  <c r="Z100" i="1" s="1"/>
  <c r="AG100" i="1"/>
  <c r="AI100" i="1" s="1"/>
  <c r="AL100" i="1" s="1"/>
  <c r="AH100" i="1"/>
  <c r="Y101" i="1"/>
  <c r="Z101" i="1" s="1"/>
  <c r="AG101" i="1"/>
  <c r="AH101" i="1"/>
  <c r="Y102" i="1"/>
  <c r="Z102" i="1" s="1"/>
  <c r="AG102" i="1"/>
  <c r="AI102" i="1" s="1"/>
  <c r="AL102" i="1" s="1"/>
  <c r="AR102" i="1" s="1"/>
  <c r="AH102" i="1"/>
  <c r="Y103" i="1"/>
  <c r="Z103" i="1" s="1"/>
  <c r="AG103" i="1"/>
  <c r="AI103" i="1" s="1"/>
  <c r="AL103" i="1" s="1"/>
  <c r="AH103" i="1"/>
  <c r="Y104" i="1"/>
  <c r="Z104" i="1" s="1"/>
  <c r="AG104" i="1"/>
  <c r="AI104" i="1" s="1"/>
  <c r="AL104" i="1" s="1"/>
  <c r="AM104" i="1" s="1"/>
  <c r="AH104" i="1"/>
  <c r="Y105" i="1"/>
  <c r="Z105" i="1" s="1"/>
  <c r="AG105" i="1"/>
  <c r="AH105" i="1"/>
  <c r="Y106" i="1"/>
  <c r="Z106" i="1" s="1"/>
  <c r="AG106" i="1"/>
  <c r="AI106" i="1" s="1"/>
  <c r="AL106" i="1" s="1"/>
  <c r="AR106" i="1" s="1"/>
  <c r="AH106" i="1"/>
  <c r="Y107" i="1"/>
  <c r="Z107" i="1" s="1"/>
  <c r="AG107" i="1"/>
  <c r="AI107" i="1" s="1"/>
  <c r="AL107" i="1" s="1"/>
  <c r="AH107" i="1"/>
  <c r="Y108" i="1"/>
  <c r="Z108" i="1" s="1"/>
  <c r="AG108" i="1"/>
  <c r="AI108" i="1" s="1"/>
  <c r="AL108" i="1" s="1"/>
  <c r="AR108" i="1" s="1"/>
  <c r="AH108" i="1"/>
  <c r="Y109" i="1"/>
  <c r="Z109" i="1" s="1"/>
  <c r="AG109" i="1"/>
  <c r="AI109" i="1" s="1"/>
  <c r="AL109" i="1" s="1"/>
  <c r="AR109" i="1" s="1"/>
  <c r="AH109" i="1"/>
  <c r="Y110" i="1"/>
  <c r="Z110" i="1" s="1"/>
  <c r="AG110" i="1"/>
  <c r="AH110" i="1"/>
  <c r="Y111" i="1"/>
  <c r="Z111" i="1" s="1"/>
  <c r="AG111" i="1"/>
  <c r="AH111" i="1"/>
  <c r="Y112" i="1"/>
  <c r="Z112" i="1" s="1"/>
  <c r="AG112" i="1"/>
  <c r="AI112" i="1" s="1"/>
  <c r="AL112" i="1" s="1"/>
  <c r="AM112" i="1" s="1"/>
  <c r="AH112" i="1"/>
  <c r="Y113" i="1"/>
  <c r="Z113" i="1" s="1"/>
  <c r="AG113" i="1"/>
  <c r="AH113" i="1"/>
  <c r="Y114" i="1"/>
  <c r="Z114" i="1" s="1"/>
  <c r="AG114" i="1"/>
  <c r="AH114" i="1"/>
  <c r="Y115" i="1"/>
  <c r="Z115" i="1" s="1"/>
  <c r="AG115" i="1"/>
  <c r="AH115" i="1"/>
  <c r="Y116" i="1"/>
  <c r="Z116" i="1" s="1"/>
  <c r="AG116" i="1"/>
  <c r="AI116" i="1" s="1"/>
  <c r="AL116" i="1" s="1"/>
  <c r="AQ116" i="1" s="1"/>
  <c r="AH116" i="1"/>
  <c r="Y117" i="1"/>
  <c r="Z117" i="1" s="1"/>
  <c r="AG117" i="1"/>
  <c r="AH117" i="1"/>
  <c r="Y118" i="1"/>
  <c r="Z118" i="1" s="1"/>
  <c r="AG118" i="1"/>
  <c r="AI118" i="1" s="1"/>
  <c r="AL118" i="1" s="1"/>
  <c r="AR118" i="1" s="1"/>
  <c r="AH118" i="1"/>
  <c r="Y119" i="1"/>
  <c r="Z119" i="1" s="1"/>
  <c r="AG119" i="1"/>
  <c r="AI119" i="1" s="1"/>
  <c r="AL119" i="1" s="1"/>
  <c r="AM119" i="1" s="1"/>
  <c r="AH119" i="1"/>
  <c r="Y120" i="1"/>
  <c r="Z120" i="1" s="1"/>
  <c r="AG120" i="1"/>
  <c r="AI120" i="1" s="1"/>
  <c r="AL120" i="1" s="1"/>
  <c r="AM120" i="1" s="1"/>
  <c r="AH120" i="1"/>
  <c r="Y121" i="1"/>
  <c r="Z121" i="1" s="1"/>
  <c r="AG121" i="1"/>
  <c r="AH121" i="1"/>
  <c r="Y122" i="1"/>
  <c r="Z122" i="1" s="1"/>
  <c r="AG122" i="1"/>
  <c r="AI122" i="1" s="1"/>
  <c r="AL122" i="1" s="1"/>
  <c r="AM122" i="1" s="1"/>
  <c r="AH122" i="1"/>
  <c r="Y123" i="1"/>
  <c r="Z123" i="1" s="1"/>
  <c r="AG123" i="1"/>
  <c r="AI123" i="1" s="1"/>
  <c r="AL123" i="1" s="1"/>
  <c r="AH123" i="1"/>
  <c r="Y124" i="1"/>
  <c r="Z124" i="1" s="1"/>
  <c r="AG124" i="1"/>
  <c r="AI124" i="1" s="1"/>
  <c r="AL124" i="1" s="1"/>
  <c r="AM124" i="1" s="1"/>
  <c r="AH124" i="1"/>
  <c r="Y125" i="1"/>
  <c r="Z125" i="1" s="1"/>
  <c r="AG125" i="1"/>
  <c r="AI125" i="1" s="1"/>
  <c r="AL125" i="1" s="1"/>
  <c r="AQ125" i="1" s="1"/>
  <c r="AH125" i="1"/>
  <c r="Y126" i="1"/>
  <c r="Z126" i="1" s="1"/>
  <c r="AG126" i="1"/>
  <c r="AH126" i="1"/>
  <c r="Y127" i="1"/>
  <c r="Z127" i="1" s="1"/>
  <c r="AG127" i="1"/>
  <c r="AH127" i="1"/>
  <c r="Y128" i="1"/>
  <c r="Z128" i="1" s="1"/>
  <c r="AG128" i="1"/>
  <c r="AH128" i="1"/>
  <c r="Y129" i="1"/>
  <c r="Z129" i="1" s="1"/>
  <c r="AG129" i="1"/>
  <c r="AH129" i="1"/>
  <c r="Y130" i="1"/>
  <c r="Z130" i="1" s="1"/>
  <c r="AG130" i="1"/>
  <c r="AH130" i="1"/>
  <c r="Y131" i="1"/>
  <c r="Z131" i="1" s="1"/>
  <c r="AG131" i="1"/>
  <c r="AH131" i="1"/>
  <c r="Y132" i="1"/>
  <c r="Z132" i="1" s="1"/>
  <c r="AG132" i="1"/>
  <c r="AI132" i="1" s="1"/>
  <c r="AL132" i="1" s="1"/>
  <c r="AH132" i="1"/>
  <c r="Y133" i="1"/>
  <c r="Z133" i="1" s="1"/>
  <c r="AG133" i="1"/>
  <c r="AJ133" i="1" s="1"/>
  <c r="AH133" i="1"/>
  <c r="Y134" i="1"/>
  <c r="Z134" i="1" s="1"/>
  <c r="AG134" i="1"/>
  <c r="AI134" i="1" s="1"/>
  <c r="AL134" i="1" s="1"/>
  <c r="AR134" i="1" s="1"/>
  <c r="AH134" i="1"/>
  <c r="Y135" i="1"/>
  <c r="Z135" i="1" s="1"/>
  <c r="AG135" i="1"/>
  <c r="AI135" i="1" s="1"/>
  <c r="AL135" i="1" s="1"/>
  <c r="AH135" i="1"/>
  <c r="AH9" i="1"/>
  <c r="AG9" i="1"/>
  <c r="Y9" i="1"/>
  <c r="Z9" i="1" s="1"/>
  <c r="R104" i="1" l="1"/>
  <c r="AB104" i="1" s="1"/>
  <c r="AC104" i="1" s="1"/>
  <c r="R72" i="1"/>
  <c r="AB72" i="1" s="1"/>
  <c r="AC72" i="1" s="1"/>
  <c r="AD72" i="1" s="1"/>
  <c r="AE72" i="1" s="1"/>
  <c r="AF72" i="1" s="1"/>
  <c r="R64" i="1"/>
  <c r="AB64" i="1" s="1"/>
  <c r="AC64" i="1" s="1"/>
  <c r="AD64" i="1" s="1"/>
  <c r="AE64" i="1" s="1"/>
  <c r="AF64" i="1" s="1"/>
  <c r="R32" i="1"/>
  <c r="AB32" i="1" s="1"/>
  <c r="AC32" i="1" s="1"/>
  <c r="R12" i="1"/>
  <c r="AB12" i="1" s="1"/>
  <c r="AC12" i="1" s="1"/>
  <c r="AD12" i="1" s="1"/>
  <c r="AE12" i="1" s="1"/>
  <c r="AF12" i="1" s="1"/>
  <c r="R128" i="1"/>
  <c r="AB128" i="1" s="1"/>
  <c r="AC128" i="1" s="1"/>
  <c r="AD128" i="1" s="1"/>
  <c r="R108" i="1"/>
  <c r="AB108" i="1" s="1"/>
  <c r="AC108" i="1" s="1"/>
  <c r="AD108" i="1" s="1"/>
  <c r="AE108" i="1" s="1"/>
  <c r="AF108" i="1" s="1"/>
  <c r="R84" i="1"/>
  <c r="AB84" i="1" s="1"/>
  <c r="AC84" i="1" s="1"/>
  <c r="AD84" i="1" s="1"/>
  <c r="AE84" i="1" s="1"/>
  <c r="AF84" i="1" s="1"/>
  <c r="R68" i="1"/>
  <c r="AB68" i="1" s="1"/>
  <c r="AC68" i="1" s="1"/>
  <c r="AD68" i="1" s="1"/>
  <c r="AE68" i="1" s="1"/>
  <c r="AF68" i="1" s="1"/>
  <c r="R44" i="1"/>
  <c r="AB44" i="1" s="1"/>
  <c r="AC44" i="1" s="1"/>
  <c r="AD44" i="1" s="1"/>
  <c r="AE44" i="1" s="1"/>
  <c r="AF44" i="1" s="1"/>
  <c r="AJ121" i="1"/>
  <c r="AI121" i="1"/>
  <c r="AL121" i="1" s="1"/>
  <c r="AR121" i="1" s="1"/>
  <c r="AN117" i="1"/>
  <c r="AI117" i="1"/>
  <c r="AL117" i="1" s="1"/>
  <c r="AM117" i="1" s="1"/>
  <c r="AN129" i="1"/>
  <c r="AI129" i="1"/>
  <c r="AL129" i="1" s="1"/>
  <c r="AQ129" i="1" s="1"/>
  <c r="AN91" i="1"/>
  <c r="AI91" i="1"/>
  <c r="AL91" i="1" s="1"/>
  <c r="AQ91" i="1" s="1"/>
  <c r="AJ79" i="1"/>
  <c r="AI79" i="1"/>
  <c r="AL79" i="1" s="1"/>
  <c r="AR79" i="1" s="1"/>
  <c r="AJ67" i="1"/>
  <c r="AI67" i="1"/>
  <c r="AL67" i="1" s="1"/>
  <c r="AQ67" i="1" s="1"/>
  <c r="AJ63" i="1"/>
  <c r="AI63" i="1"/>
  <c r="AL63" i="1" s="1"/>
  <c r="AR63" i="1" s="1"/>
  <c r="AJ51" i="1"/>
  <c r="AI51" i="1"/>
  <c r="AL51" i="1" s="1"/>
  <c r="AR51" i="1" s="1"/>
  <c r="AJ47" i="1"/>
  <c r="AI47" i="1"/>
  <c r="AL47" i="1" s="1"/>
  <c r="AR47" i="1" s="1"/>
  <c r="AN27" i="1"/>
  <c r="AI27" i="1"/>
  <c r="AL27" i="1" s="1"/>
  <c r="AM27" i="1" s="1"/>
  <c r="AJ15" i="1"/>
  <c r="AI15" i="1"/>
  <c r="AL15" i="1" s="1"/>
  <c r="AM15" i="1" s="1"/>
  <c r="AN128" i="1"/>
  <c r="AI128" i="1"/>
  <c r="AL128" i="1" s="1"/>
  <c r="AQ128" i="1" s="1"/>
  <c r="AJ115" i="1"/>
  <c r="AI115" i="1"/>
  <c r="AL115" i="1" s="1"/>
  <c r="AQ115" i="1" s="1"/>
  <c r="AJ131" i="1"/>
  <c r="AI131" i="1"/>
  <c r="AL131" i="1" s="1"/>
  <c r="AQ131" i="1" s="1"/>
  <c r="AJ127" i="1"/>
  <c r="AI127" i="1"/>
  <c r="AL127" i="1" s="1"/>
  <c r="AR127" i="1" s="1"/>
  <c r="AN114" i="1"/>
  <c r="AI114" i="1"/>
  <c r="AL114" i="1" s="1"/>
  <c r="AM114" i="1" s="1"/>
  <c r="AN110" i="1"/>
  <c r="AI110" i="1"/>
  <c r="AL110" i="1" s="1"/>
  <c r="AQ110" i="1" s="1"/>
  <c r="AN98" i="1"/>
  <c r="AI98" i="1"/>
  <c r="AL98" i="1" s="1"/>
  <c r="AM98" i="1" s="1"/>
  <c r="AN94" i="1"/>
  <c r="AI94" i="1"/>
  <c r="AL94" i="1" s="1"/>
  <c r="AQ94" i="1" s="1"/>
  <c r="AN85" i="1"/>
  <c r="AI85" i="1"/>
  <c r="AL85" i="1" s="1"/>
  <c r="AM85" i="1" s="1"/>
  <c r="AN81" i="1"/>
  <c r="AI81" i="1"/>
  <c r="AL81" i="1" s="1"/>
  <c r="AQ81" i="1" s="1"/>
  <c r="AN69" i="1"/>
  <c r="AI69" i="1"/>
  <c r="AL69" i="1" s="1"/>
  <c r="AM69" i="1" s="1"/>
  <c r="AN65" i="1"/>
  <c r="AI65" i="1"/>
  <c r="AL65" i="1" s="1"/>
  <c r="AQ65" i="1" s="1"/>
  <c r="AJ57" i="1"/>
  <c r="AI57" i="1"/>
  <c r="AL57" i="1" s="1"/>
  <c r="AR57" i="1" s="1"/>
  <c r="AN53" i="1"/>
  <c r="AI53" i="1"/>
  <c r="AL53" i="1" s="1"/>
  <c r="AM53" i="1" s="1"/>
  <c r="AN49" i="1"/>
  <c r="AI49" i="1"/>
  <c r="AL49" i="1" s="1"/>
  <c r="AQ49" i="1" s="1"/>
  <c r="AJ41" i="1"/>
  <c r="AI41" i="1"/>
  <c r="AL41" i="1" s="1"/>
  <c r="AR41" i="1" s="1"/>
  <c r="AN37" i="1"/>
  <c r="AI37" i="1"/>
  <c r="AL37" i="1" s="1"/>
  <c r="AM37" i="1" s="1"/>
  <c r="AO37" i="1" s="1"/>
  <c r="AN33" i="1"/>
  <c r="AI33" i="1"/>
  <c r="AL33" i="1" s="1"/>
  <c r="AQ33" i="1" s="1"/>
  <c r="AN21" i="1"/>
  <c r="AI21" i="1"/>
  <c r="AL21" i="1" s="1"/>
  <c r="AM21" i="1" s="1"/>
  <c r="AN17" i="1"/>
  <c r="AI17" i="1"/>
  <c r="AL17" i="1" s="1"/>
  <c r="AQ17" i="1" s="1"/>
  <c r="AN130" i="1"/>
  <c r="AI130" i="1"/>
  <c r="AL130" i="1" s="1"/>
  <c r="AM130" i="1" s="1"/>
  <c r="AN126" i="1"/>
  <c r="AI126" i="1"/>
  <c r="AL126" i="1" s="1"/>
  <c r="AQ126" i="1" s="1"/>
  <c r="AN113" i="1"/>
  <c r="AI113" i="1"/>
  <c r="AL113" i="1" s="1"/>
  <c r="AQ113" i="1" s="1"/>
  <c r="AJ105" i="1"/>
  <c r="AI105" i="1"/>
  <c r="AL105" i="1" s="1"/>
  <c r="AR105" i="1" s="1"/>
  <c r="AN101" i="1"/>
  <c r="AI101" i="1"/>
  <c r="AL101" i="1" s="1"/>
  <c r="AM101" i="1" s="1"/>
  <c r="AN97" i="1"/>
  <c r="AI97" i="1"/>
  <c r="AL97" i="1" s="1"/>
  <c r="AQ97" i="1" s="1"/>
  <c r="AN133" i="1"/>
  <c r="AI133" i="1"/>
  <c r="AL133" i="1" s="1"/>
  <c r="AM133" i="1" s="1"/>
  <c r="AJ83" i="1"/>
  <c r="AI83" i="1"/>
  <c r="AL83" i="1" s="1"/>
  <c r="AM83" i="1" s="1"/>
  <c r="AJ35" i="1"/>
  <c r="AI35" i="1"/>
  <c r="AL35" i="1" s="1"/>
  <c r="AQ35" i="1" s="1"/>
  <c r="AJ31" i="1"/>
  <c r="AI31" i="1"/>
  <c r="AL31" i="1" s="1"/>
  <c r="AQ31" i="1" s="1"/>
  <c r="AJ19" i="1"/>
  <c r="AI19" i="1"/>
  <c r="AL19" i="1" s="1"/>
  <c r="AM19" i="1" s="1"/>
  <c r="AN9" i="1"/>
  <c r="AI9" i="1"/>
  <c r="AL9" i="1" s="1"/>
  <c r="AR9" i="1" s="1"/>
  <c r="AJ111" i="1"/>
  <c r="AI111" i="1"/>
  <c r="AL111" i="1" s="1"/>
  <c r="AQ111" i="1" s="1"/>
  <c r="AJ99" i="1"/>
  <c r="AI99" i="1"/>
  <c r="AL99" i="1" s="1"/>
  <c r="AQ99" i="1" s="1"/>
  <c r="AJ95" i="1"/>
  <c r="AI95" i="1"/>
  <c r="AL95" i="1" s="1"/>
  <c r="AR95" i="1" s="1"/>
  <c r="AN82" i="1"/>
  <c r="AI82" i="1"/>
  <c r="AL82" i="1" s="1"/>
  <c r="AM82" i="1" s="1"/>
  <c r="AN78" i="1"/>
  <c r="AI78" i="1"/>
  <c r="AL78" i="1" s="1"/>
  <c r="AQ78" i="1" s="1"/>
  <c r="AN66" i="1"/>
  <c r="AI66" i="1"/>
  <c r="AL66" i="1" s="1"/>
  <c r="AM66" i="1" s="1"/>
  <c r="AN62" i="1"/>
  <c r="AI62" i="1"/>
  <c r="AL62" i="1" s="1"/>
  <c r="AQ62" i="1" s="1"/>
  <c r="AN50" i="1"/>
  <c r="AI50" i="1"/>
  <c r="AL50" i="1" s="1"/>
  <c r="AM50" i="1" s="1"/>
  <c r="AN46" i="1"/>
  <c r="AI46" i="1"/>
  <c r="AL46" i="1" s="1"/>
  <c r="AQ46" i="1" s="1"/>
  <c r="R116" i="1"/>
  <c r="AB116" i="1" s="1"/>
  <c r="AA116" i="1"/>
  <c r="R96" i="1"/>
  <c r="AB96" i="1" s="1"/>
  <c r="AA96" i="1"/>
  <c r="R60" i="1"/>
  <c r="AB60" i="1" s="1"/>
  <c r="AA60" i="1"/>
  <c r="R28" i="1"/>
  <c r="AB28" i="1" s="1"/>
  <c r="AC28" i="1" s="1"/>
  <c r="AD28" i="1" s="1"/>
  <c r="AE28" i="1" s="1"/>
  <c r="AF28" i="1" s="1"/>
  <c r="AA28" i="1"/>
  <c r="R133" i="1"/>
  <c r="AB133" i="1" s="1"/>
  <c r="AC133" i="1" s="1"/>
  <c r="AD133" i="1" s="1"/>
  <c r="AE133" i="1" s="1"/>
  <c r="AF133" i="1" s="1"/>
  <c r="AA133" i="1"/>
  <c r="R129" i="1"/>
  <c r="AB129" i="1" s="1"/>
  <c r="AC129" i="1" s="1"/>
  <c r="AD129" i="1" s="1"/>
  <c r="AE129" i="1" s="1"/>
  <c r="AF129" i="1" s="1"/>
  <c r="AA129" i="1"/>
  <c r="R125" i="1"/>
  <c r="AB125" i="1" s="1"/>
  <c r="AC125" i="1" s="1"/>
  <c r="AD125" i="1" s="1"/>
  <c r="AE125" i="1" s="1"/>
  <c r="AF125" i="1" s="1"/>
  <c r="AA125" i="1"/>
  <c r="R121" i="1"/>
  <c r="AB121" i="1" s="1"/>
  <c r="AC121" i="1" s="1"/>
  <c r="AD121" i="1" s="1"/>
  <c r="AE121" i="1" s="1"/>
  <c r="AF121" i="1" s="1"/>
  <c r="AA121" i="1"/>
  <c r="R117" i="1"/>
  <c r="AB117" i="1" s="1"/>
  <c r="AC117" i="1" s="1"/>
  <c r="AD117" i="1" s="1"/>
  <c r="AE117" i="1" s="1"/>
  <c r="AF117" i="1" s="1"/>
  <c r="AA117" i="1"/>
  <c r="R113" i="1"/>
  <c r="AB113" i="1" s="1"/>
  <c r="AC113" i="1" s="1"/>
  <c r="AD113" i="1" s="1"/>
  <c r="AE113" i="1" s="1"/>
  <c r="AF113" i="1" s="1"/>
  <c r="AA113" i="1"/>
  <c r="R109" i="1"/>
  <c r="AB109" i="1" s="1"/>
  <c r="AC109" i="1" s="1"/>
  <c r="AD109" i="1" s="1"/>
  <c r="AE109" i="1" s="1"/>
  <c r="AF109" i="1" s="1"/>
  <c r="AA109" i="1"/>
  <c r="R105" i="1"/>
  <c r="AB105" i="1" s="1"/>
  <c r="AC105" i="1" s="1"/>
  <c r="AD105" i="1" s="1"/>
  <c r="AE105" i="1" s="1"/>
  <c r="AF105" i="1" s="1"/>
  <c r="AA105" i="1"/>
  <c r="R101" i="1"/>
  <c r="AB101" i="1" s="1"/>
  <c r="AC101" i="1" s="1"/>
  <c r="AD101" i="1" s="1"/>
  <c r="AE101" i="1" s="1"/>
  <c r="AF101" i="1" s="1"/>
  <c r="AA101" i="1"/>
  <c r="R97" i="1"/>
  <c r="AB97" i="1" s="1"/>
  <c r="AC97" i="1" s="1"/>
  <c r="AD97" i="1" s="1"/>
  <c r="AE97" i="1" s="1"/>
  <c r="AF97" i="1" s="1"/>
  <c r="AA97" i="1"/>
  <c r="R93" i="1"/>
  <c r="AB93" i="1" s="1"/>
  <c r="AC93" i="1" s="1"/>
  <c r="AD93" i="1" s="1"/>
  <c r="AE93" i="1" s="1"/>
  <c r="AF93" i="1" s="1"/>
  <c r="AA93" i="1"/>
  <c r="R89" i="1"/>
  <c r="AB89" i="1" s="1"/>
  <c r="AC89" i="1" s="1"/>
  <c r="AD89" i="1" s="1"/>
  <c r="AE89" i="1" s="1"/>
  <c r="AF89" i="1" s="1"/>
  <c r="AA89" i="1"/>
  <c r="R85" i="1"/>
  <c r="AB85" i="1" s="1"/>
  <c r="AC85" i="1" s="1"/>
  <c r="AD85" i="1" s="1"/>
  <c r="AE85" i="1" s="1"/>
  <c r="AF85" i="1" s="1"/>
  <c r="AA85" i="1"/>
  <c r="R81" i="1"/>
  <c r="AB81" i="1" s="1"/>
  <c r="AC81" i="1" s="1"/>
  <c r="AD81" i="1" s="1"/>
  <c r="AE81" i="1" s="1"/>
  <c r="AF81" i="1" s="1"/>
  <c r="AA81" i="1"/>
  <c r="R77" i="1"/>
  <c r="AB77" i="1" s="1"/>
  <c r="AC77" i="1" s="1"/>
  <c r="AD77" i="1" s="1"/>
  <c r="AE77" i="1" s="1"/>
  <c r="AF77" i="1" s="1"/>
  <c r="AA77" i="1"/>
  <c r="R73" i="1"/>
  <c r="AB73" i="1" s="1"/>
  <c r="AC73" i="1" s="1"/>
  <c r="AD73" i="1" s="1"/>
  <c r="AE73" i="1" s="1"/>
  <c r="AF73" i="1" s="1"/>
  <c r="AA73" i="1"/>
  <c r="R69" i="1"/>
  <c r="AB69" i="1" s="1"/>
  <c r="AC69" i="1" s="1"/>
  <c r="AD69" i="1" s="1"/>
  <c r="AE69" i="1" s="1"/>
  <c r="AF69" i="1" s="1"/>
  <c r="AA69" i="1"/>
  <c r="R65" i="1"/>
  <c r="AB65" i="1" s="1"/>
  <c r="AC65" i="1" s="1"/>
  <c r="AD65" i="1" s="1"/>
  <c r="AE65" i="1" s="1"/>
  <c r="AF65" i="1" s="1"/>
  <c r="AA65" i="1"/>
  <c r="R61" i="1"/>
  <c r="AB61" i="1" s="1"/>
  <c r="AC61" i="1" s="1"/>
  <c r="AD61" i="1" s="1"/>
  <c r="AE61" i="1" s="1"/>
  <c r="AF61" i="1" s="1"/>
  <c r="AA61" i="1"/>
  <c r="R57" i="1"/>
  <c r="AB57" i="1" s="1"/>
  <c r="AC57" i="1" s="1"/>
  <c r="AD57" i="1" s="1"/>
  <c r="AE57" i="1" s="1"/>
  <c r="AF57" i="1" s="1"/>
  <c r="AA57" i="1"/>
  <c r="R53" i="1"/>
  <c r="AB53" i="1" s="1"/>
  <c r="AC53" i="1" s="1"/>
  <c r="AD53" i="1" s="1"/>
  <c r="AE53" i="1" s="1"/>
  <c r="AF53" i="1" s="1"/>
  <c r="AA53" i="1"/>
  <c r="R49" i="1"/>
  <c r="AB49" i="1" s="1"/>
  <c r="AC49" i="1" s="1"/>
  <c r="AD49" i="1" s="1"/>
  <c r="AE49" i="1" s="1"/>
  <c r="AF49" i="1" s="1"/>
  <c r="AA49" i="1"/>
  <c r="R45" i="1"/>
  <c r="AB45" i="1" s="1"/>
  <c r="AC45" i="1" s="1"/>
  <c r="AD45" i="1" s="1"/>
  <c r="AE45" i="1" s="1"/>
  <c r="AF45" i="1" s="1"/>
  <c r="AA45" i="1"/>
  <c r="R41" i="1"/>
  <c r="AB41" i="1" s="1"/>
  <c r="AC41" i="1" s="1"/>
  <c r="AD41" i="1" s="1"/>
  <c r="AE41" i="1" s="1"/>
  <c r="AF41" i="1" s="1"/>
  <c r="AA41" i="1"/>
  <c r="R37" i="1"/>
  <c r="AB37" i="1" s="1"/>
  <c r="AC37" i="1" s="1"/>
  <c r="AD37" i="1" s="1"/>
  <c r="AE37" i="1" s="1"/>
  <c r="AF37" i="1" s="1"/>
  <c r="AA37" i="1"/>
  <c r="R33" i="1"/>
  <c r="AB33" i="1" s="1"/>
  <c r="AC33" i="1" s="1"/>
  <c r="AD33" i="1" s="1"/>
  <c r="AE33" i="1" s="1"/>
  <c r="AF33" i="1" s="1"/>
  <c r="AA33" i="1"/>
  <c r="R29" i="1"/>
  <c r="AB29" i="1" s="1"/>
  <c r="AC29" i="1" s="1"/>
  <c r="AD29" i="1" s="1"/>
  <c r="AE29" i="1" s="1"/>
  <c r="AF29" i="1" s="1"/>
  <c r="AA29" i="1"/>
  <c r="R25" i="1"/>
  <c r="AB25" i="1" s="1"/>
  <c r="AC25" i="1" s="1"/>
  <c r="AD25" i="1" s="1"/>
  <c r="AE25" i="1" s="1"/>
  <c r="AF25" i="1" s="1"/>
  <c r="AA25" i="1"/>
  <c r="R21" i="1"/>
  <c r="AB21" i="1" s="1"/>
  <c r="AC21" i="1" s="1"/>
  <c r="AD21" i="1" s="1"/>
  <c r="AE21" i="1" s="1"/>
  <c r="AF21" i="1" s="1"/>
  <c r="AA21" i="1"/>
  <c r="R17" i="1"/>
  <c r="AB17" i="1" s="1"/>
  <c r="AC17" i="1" s="1"/>
  <c r="AD17" i="1" s="1"/>
  <c r="AE17" i="1" s="1"/>
  <c r="AF17" i="1" s="1"/>
  <c r="AA17" i="1"/>
  <c r="R13" i="1"/>
  <c r="AB13" i="1" s="1"/>
  <c r="AC13" i="1" s="1"/>
  <c r="AD13" i="1" s="1"/>
  <c r="AE13" i="1" s="1"/>
  <c r="AF13" i="1" s="1"/>
  <c r="AA13" i="1"/>
  <c r="R48" i="1"/>
  <c r="AB48" i="1" s="1"/>
  <c r="AA48" i="1"/>
  <c r="R16" i="1"/>
  <c r="AB16" i="1" s="1"/>
  <c r="AA16" i="1"/>
  <c r="AJ20" i="1"/>
  <c r="R135" i="1"/>
  <c r="AB135" i="1" s="1"/>
  <c r="AC135" i="1" s="1"/>
  <c r="AD135" i="1" s="1"/>
  <c r="AE135" i="1" s="1"/>
  <c r="AF135" i="1" s="1"/>
  <c r="R131" i="1"/>
  <c r="AB131" i="1" s="1"/>
  <c r="R127" i="1"/>
  <c r="AB127" i="1" s="1"/>
  <c r="R123" i="1"/>
  <c r="AB123" i="1" s="1"/>
  <c r="AC123" i="1" s="1"/>
  <c r="AD123" i="1" s="1"/>
  <c r="AE123" i="1" s="1"/>
  <c r="AF123" i="1" s="1"/>
  <c r="R119" i="1"/>
  <c r="AB119" i="1" s="1"/>
  <c r="R115" i="1"/>
  <c r="AB115" i="1" s="1"/>
  <c r="AC115" i="1" s="1"/>
  <c r="AD115" i="1" s="1"/>
  <c r="AE115" i="1" s="1"/>
  <c r="AF115" i="1" s="1"/>
  <c r="R111" i="1"/>
  <c r="AB111" i="1" s="1"/>
  <c r="R107" i="1"/>
  <c r="AB107" i="1" s="1"/>
  <c r="AC107" i="1" s="1"/>
  <c r="AD107" i="1" s="1"/>
  <c r="AE107" i="1" s="1"/>
  <c r="AF107" i="1" s="1"/>
  <c r="R103" i="1"/>
  <c r="AB103" i="1" s="1"/>
  <c r="R99" i="1"/>
  <c r="AB99" i="1" s="1"/>
  <c r="AC99" i="1" s="1"/>
  <c r="AD99" i="1" s="1"/>
  <c r="AE99" i="1" s="1"/>
  <c r="AF99" i="1" s="1"/>
  <c r="R95" i="1"/>
  <c r="AB95" i="1" s="1"/>
  <c r="R91" i="1"/>
  <c r="AB91" i="1" s="1"/>
  <c r="R87" i="1"/>
  <c r="AB87" i="1" s="1"/>
  <c r="R83" i="1"/>
  <c r="AB83" i="1" s="1"/>
  <c r="R79" i="1"/>
  <c r="AB79" i="1" s="1"/>
  <c r="AC79" i="1" s="1"/>
  <c r="AD79" i="1" s="1"/>
  <c r="AE79" i="1" s="1"/>
  <c r="AF79" i="1" s="1"/>
  <c r="R75" i="1"/>
  <c r="AB75" i="1" s="1"/>
  <c r="R71" i="1"/>
  <c r="AB71" i="1" s="1"/>
  <c r="AC71" i="1" s="1"/>
  <c r="AD71" i="1" s="1"/>
  <c r="AE71" i="1" s="1"/>
  <c r="AF71" i="1" s="1"/>
  <c r="R67" i="1"/>
  <c r="AB67" i="1" s="1"/>
  <c r="R63" i="1"/>
  <c r="AB63" i="1" s="1"/>
  <c r="R59" i="1"/>
  <c r="AB59" i="1" s="1"/>
  <c r="AC59" i="1" s="1"/>
  <c r="AD59" i="1" s="1"/>
  <c r="AE59" i="1" s="1"/>
  <c r="AF59" i="1" s="1"/>
  <c r="R55" i="1"/>
  <c r="AB55" i="1" s="1"/>
  <c r="R51" i="1"/>
  <c r="AB51" i="1" s="1"/>
  <c r="AC51" i="1" s="1"/>
  <c r="AD51" i="1" s="1"/>
  <c r="AE51" i="1" s="1"/>
  <c r="AF51" i="1" s="1"/>
  <c r="R47" i="1"/>
  <c r="AB47" i="1" s="1"/>
  <c r="R43" i="1"/>
  <c r="AB43" i="1" s="1"/>
  <c r="AC43" i="1" s="1"/>
  <c r="AD43" i="1" s="1"/>
  <c r="AE43" i="1" s="1"/>
  <c r="AF43" i="1" s="1"/>
  <c r="R39" i="1"/>
  <c r="AB39" i="1" s="1"/>
  <c r="R35" i="1"/>
  <c r="AB35" i="1" s="1"/>
  <c r="AC35" i="1" s="1"/>
  <c r="AD35" i="1" s="1"/>
  <c r="AE35" i="1" s="1"/>
  <c r="AF35" i="1" s="1"/>
  <c r="R31" i="1"/>
  <c r="AB31" i="1" s="1"/>
  <c r="R27" i="1"/>
  <c r="AB27" i="1" s="1"/>
  <c r="AC27" i="1" s="1"/>
  <c r="AD27" i="1" s="1"/>
  <c r="AE27" i="1" s="1"/>
  <c r="AF27" i="1" s="1"/>
  <c r="R23" i="1"/>
  <c r="AB23" i="1" s="1"/>
  <c r="R19" i="1"/>
  <c r="AB19" i="1" s="1"/>
  <c r="R15" i="1"/>
  <c r="AB15" i="1" s="1"/>
  <c r="AC15" i="1" s="1"/>
  <c r="AD15" i="1" s="1"/>
  <c r="AE15" i="1" s="1"/>
  <c r="AF15" i="1" s="1"/>
  <c r="R11" i="1"/>
  <c r="AB11" i="1" s="1"/>
  <c r="R130" i="1"/>
  <c r="AB130" i="1" s="1"/>
  <c r="AC130" i="1" s="1"/>
  <c r="AD130" i="1" s="1"/>
  <c r="AE130" i="1" s="1"/>
  <c r="AF130" i="1" s="1"/>
  <c r="R122" i="1"/>
  <c r="AB122" i="1" s="1"/>
  <c r="AC122" i="1" s="1"/>
  <c r="AD122" i="1" s="1"/>
  <c r="AE122" i="1" s="1"/>
  <c r="AF122" i="1" s="1"/>
  <c r="R106" i="1"/>
  <c r="AB106" i="1" s="1"/>
  <c r="AC106" i="1" s="1"/>
  <c r="AD106" i="1" s="1"/>
  <c r="AE106" i="1" s="1"/>
  <c r="AF106" i="1" s="1"/>
  <c r="R90" i="1"/>
  <c r="AB90" i="1" s="1"/>
  <c r="AC90" i="1" s="1"/>
  <c r="AD90" i="1" s="1"/>
  <c r="AE90" i="1" s="1"/>
  <c r="AF90" i="1" s="1"/>
  <c r="R82" i="1"/>
  <c r="AB82" i="1" s="1"/>
  <c r="AC82" i="1" s="1"/>
  <c r="AD82" i="1" s="1"/>
  <c r="R62" i="1"/>
  <c r="AB62" i="1" s="1"/>
  <c r="AC62" i="1" s="1"/>
  <c r="AD62" i="1" s="1"/>
  <c r="AE62" i="1" s="1"/>
  <c r="AF62" i="1" s="1"/>
  <c r="R50" i="1"/>
  <c r="AB50" i="1" s="1"/>
  <c r="AC50" i="1" s="1"/>
  <c r="AD50" i="1" s="1"/>
  <c r="R30" i="1"/>
  <c r="AB30" i="1" s="1"/>
  <c r="AC30" i="1" s="1"/>
  <c r="AD30" i="1" s="1"/>
  <c r="AE30" i="1" s="1"/>
  <c r="AF30" i="1" s="1"/>
  <c r="AJ96" i="1"/>
  <c r="AM118" i="1"/>
  <c r="AN36" i="1"/>
  <c r="R9" i="1"/>
  <c r="AB9" i="1" s="1"/>
  <c r="AC9" i="1" s="1"/>
  <c r="AD9" i="1" s="1"/>
  <c r="AE9" i="1" s="1"/>
  <c r="AF9" i="1" s="1"/>
  <c r="R132" i="1"/>
  <c r="AB132" i="1" s="1"/>
  <c r="R124" i="1"/>
  <c r="AB124" i="1" s="1"/>
  <c r="AC124" i="1" s="1"/>
  <c r="AD124" i="1" s="1"/>
  <c r="R120" i="1"/>
  <c r="AB120" i="1" s="1"/>
  <c r="R112" i="1"/>
  <c r="AB112" i="1" s="1"/>
  <c r="R100" i="1"/>
  <c r="AB100" i="1" s="1"/>
  <c r="R92" i="1"/>
  <c r="AB92" i="1" s="1"/>
  <c r="AC92" i="1" s="1"/>
  <c r="AD92" i="1" s="1"/>
  <c r="R88" i="1"/>
  <c r="AB88" i="1" s="1"/>
  <c r="R80" i="1"/>
  <c r="AB80" i="1" s="1"/>
  <c r="R76" i="1"/>
  <c r="AB76" i="1" s="1"/>
  <c r="AC76" i="1" s="1"/>
  <c r="AD76" i="1" s="1"/>
  <c r="AE76" i="1" s="1"/>
  <c r="AF76" i="1" s="1"/>
  <c r="R56" i="1"/>
  <c r="AB56" i="1" s="1"/>
  <c r="R52" i="1"/>
  <c r="AB52" i="1" s="1"/>
  <c r="R40" i="1"/>
  <c r="AB40" i="1" s="1"/>
  <c r="R36" i="1"/>
  <c r="AB36" i="1" s="1"/>
  <c r="R24" i="1"/>
  <c r="AB24" i="1" s="1"/>
  <c r="R20" i="1"/>
  <c r="AB20" i="1" s="1"/>
  <c r="AJ37" i="1"/>
  <c r="AR122" i="1"/>
  <c r="R114" i="1"/>
  <c r="AB114" i="1" s="1"/>
  <c r="AC114" i="1" s="1"/>
  <c r="AD114" i="1" s="1"/>
  <c r="AE114" i="1" s="1"/>
  <c r="AF114" i="1" s="1"/>
  <c r="R98" i="1"/>
  <c r="AB98" i="1" s="1"/>
  <c r="AC98" i="1" s="1"/>
  <c r="AD98" i="1" s="1"/>
  <c r="AE98" i="1" s="1"/>
  <c r="AF98" i="1" s="1"/>
  <c r="R74" i="1"/>
  <c r="AB74" i="1" s="1"/>
  <c r="AC74" i="1" s="1"/>
  <c r="AD74" i="1" s="1"/>
  <c r="AE74" i="1" s="1"/>
  <c r="AF74" i="1" s="1"/>
  <c r="R18" i="1"/>
  <c r="AB18" i="1" s="1"/>
  <c r="AC18" i="1" s="1"/>
  <c r="AD18" i="1" s="1"/>
  <c r="AJ100" i="1"/>
  <c r="AM10" i="1"/>
  <c r="AR58" i="1"/>
  <c r="AM106" i="1"/>
  <c r="AM73" i="1"/>
  <c r="AM14" i="1"/>
  <c r="AN68" i="1"/>
  <c r="AJ126" i="1"/>
  <c r="AJ68" i="1"/>
  <c r="AM42" i="1"/>
  <c r="AM22" i="1"/>
  <c r="AN132" i="1"/>
  <c r="AN19" i="1"/>
  <c r="AQ122" i="1"/>
  <c r="AR87" i="1"/>
  <c r="AQ58" i="1"/>
  <c r="AR23" i="1"/>
  <c r="R134" i="1"/>
  <c r="AB134" i="1" s="1"/>
  <c r="R126" i="1"/>
  <c r="AB126" i="1" s="1"/>
  <c r="AC126" i="1" s="1"/>
  <c r="AD126" i="1" s="1"/>
  <c r="AE126" i="1" s="1"/>
  <c r="AF126" i="1" s="1"/>
  <c r="R118" i="1"/>
  <c r="AB118" i="1" s="1"/>
  <c r="R110" i="1"/>
  <c r="AB110" i="1" s="1"/>
  <c r="AC110" i="1" s="1"/>
  <c r="AD110" i="1" s="1"/>
  <c r="AE110" i="1" s="1"/>
  <c r="AF110" i="1" s="1"/>
  <c r="R102" i="1"/>
  <c r="AB102" i="1" s="1"/>
  <c r="R94" i="1"/>
  <c r="AB94" i="1" s="1"/>
  <c r="AC94" i="1" s="1"/>
  <c r="AD94" i="1" s="1"/>
  <c r="AE94" i="1" s="1"/>
  <c r="AF94" i="1" s="1"/>
  <c r="R86" i="1"/>
  <c r="AB86" i="1" s="1"/>
  <c r="R78" i="1"/>
  <c r="AB78" i="1" s="1"/>
  <c r="AC78" i="1" s="1"/>
  <c r="AD78" i="1" s="1"/>
  <c r="AE78" i="1" s="1"/>
  <c r="AF78" i="1" s="1"/>
  <c r="R70" i="1"/>
  <c r="AB70" i="1" s="1"/>
  <c r="R66" i="1"/>
  <c r="AB66" i="1" s="1"/>
  <c r="AC66" i="1" s="1"/>
  <c r="AD66" i="1" s="1"/>
  <c r="R58" i="1"/>
  <c r="AB58" i="1" s="1"/>
  <c r="AC58" i="1" s="1"/>
  <c r="AD58" i="1" s="1"/>
  <c r="AE58" i="1" s="1"/>
  <c r="AF58" i="1" s="1"/>
  <c r="R54" i="1"/>
  <c r="AB54" i="1" s="1"/>
  <c r="R46" i="1"/>
  <c r="AB46" i="1" s="1"/>
  <c r="AC46" i="1" s="1"/>
  <c r="AD46" i="1" s="1"/>
  <c r="AE46" i="1" s="1"/>
  <c r="AF46" i="1" s="1"/>
  <c r="R42" i="1"/>
  <c r="AB42" i="1" s="1"/>
  <c r="AC42" i="1" s="1"/>
  <c r="AD42" i="1" s="1"/>
  <c r="AE42" i="1" s="1"/>
  <c r="AF42" i="1" s="1"/>
  <c r="R38" i="1"/>
  <c r="AB38" i="1" s="1"/>
  <c r="R34" i="1"/>
  <c r="AB34" i="1" s="1"/>
  <c r="AC34" i="1" s="1"/>
  <c r="AD34" i="1" s="1"/>
  <c r="AE34" i="1" s="1"/>
  <c r="AF34" i="1" s="1"/>
  <c r="R26" i="1"/>
  <c r="AB26" i="1" s="1"/>
  <c r="AC26" i="1" s="1"/>
  <c r="AD26" i="1" s="1"/>
  <c r="AE26" i="1" s="1"/>
  <c r="AF26" i="1" s="1"/>
  <c r="R22" i="1"/>
  <c r="AB22" i="1" s="1"/>
  <c r="R14" i="1"/>
  <c r="AB14" i="1" s="1"/>
  <c r="AC14" i="1" s="1"/>
  <c r="AD14" i="1" s="1"/>
  <c r="AE14" i="1" s="1"/>
  <c r="AF14" i="1" s="1"/>
  <c r="R10" i="1"/>
  <c r="AB10" i="1" s="1"/>
  <c r="AC10" i="1" s="1"/>
  <c r="AD10" i="1" s="1"/>
  <c r="AE10" i="1" s="1"/>
  <c r="AF10" i="1" s="1"/>
  <c r="AM33" i="1"/>
  <c r="AQ93" i="1"/>
  <c r="AQ29" i="1"/>
  <c r="AM86" i="1"/>
  <c r="AJ64" i="1"/>
  <c r="AM97" i="1"/>
  <c r="AO97" i="1" s="1"/>
  <c r="AM74" i="1"/>
  <c r="AM54" i="1"/>
  <c r="AN100" i="1"/>
  <c r="AQ87" i="1"/>
  <c r="AQ23" i="1"/>
  <c r="AJ110" i="1"/>
  <c r="AJ52" i="1"/>
  <c r="AQ64" i="1"/>
  <c r="AJ84" i="1"/>
  <c r="AM125" i="1"/>
  <c r="AM61" i="1"/>
  <c r="AM29" i="1"/>
  <c r="AN115" i="1"/>
  <c r="AR64" i="1"/>
  <c r="AQ12" i="1"/>
  <c r="AJ132" i="1"/>
  <c r="AJ117" i="1"/>
  <c r="AJ94" i="1"/>
  <c r="AJ78" i="1"/>
  <c r="AJ62" i="1"/>
  <c r="AJ48" i="1"/>
  <c r="AJ36" i="1"/>
  <c r="AM134" i="1"/>
  <c r="AM109" i="1"/>
  <c r="AM102" i="1"/>
  <c r="AM96" i="1"/>
  <c r="AM90" i="1"/>
  <c r="AM77" i="1"/>
  <c r="AM70" i="1"/>
  <c r="AM45" i="1"/>
  <c r="AM38" i="1"/>
  <c r="AM32" i="1"/>
  <c r="AM26" i="1"/>
  <c r="AM13" i="1"/>
  <c r="AN131" i="1"/>
  <c r="AN99" i="1"/>
  <c r="AN67" i="1"/>
  <c r="AN35" i="1"/>
  <c r="AR125" i="1"/>
  <c r="AR116" i="1"/>
  <c r="AQ102" i="1"/>
  <c r="AR90" i="1"/>
  <c r="AR81" i="1"/>
  <c r="AQ73" i="1"/>
  <c r="AR61" i="1"/>
  <c r="AR52" i="1"/>
  <c r="AQ38" i="1"/>
  <c r="AR26" i="1"/>
  <c r="AJ80" i="1"/>
  <c r="AJ112" i="1"/>
  <c r="AJ53" i="1"/>
  <c r="AM93" i="1"/>
  <c r="AN83" i="1"/>
  <c r="AN51" i="1"/>
  <c r="AQ76" i="1"/>
  <c r="AJ128" i="1"/>
  <c r="AJ116" i="1"/>
  <c r="AJ101" i="1"/>
  <c r="AJ85" i="1"/>
  <c r="AJ69" i="1"/>
  <c r="AJ46" i="1"/>
  <c r="AJ21" i="1"/>
  <c r="AM126" i="1"/>
  <c r="AO126" i="1" s="1"/>
  <c r="AM108" i="1"/>
  <c r="AM94" i="1"/>
  <c r="AO94" i="1" s="1"/>
  <c r="AM89" i="1"/>
  <c r="AM76" i="1"/>
  <c r="AM49" i="1"/>
  <c r="AM44" i="1"/>
  <c r="AM30" i="1"/>
  <c r="AM25" i="1"/>
  <c r="AM12" i="1"/>
  <c r="AN116" i="1"/>
  <c r="AN84" i="1"/>
  <c r="AN52" i="1"/>
  <c r="AN20" i="1"/>
  <c r="AQ134" i="1"/>
  <c r="AQ70" i="1"/>
  <c r="AR49" i="1"/>
  <c r="AR14" i="1"/>
  <c r="AJ108" i="1"/>
  <c r="AN108" i="1"/>
  <c r="AN106" i="1"/>
  <c r="AJ106" i="1"/>
  <c r="AN89" i="1"/>
  <c r="AJ87" i="1"/>
  <c r="AN87" i="1"/>
  <c r="AO87" i="1" s="1"/>
  <c r="AN44" i="1"/>
  <c r="AJ44" i="1"/>
  <c r="AN42" i="1"/>
  <c r="AJ42" i="1"/>
  <c r="AN24" i="1"/>
  <c r="AO24" i="1" s="1"/>
  <c r="AJ24" i="1"/>
  <c r="AN22" i="1"/>
  <c r="AJ22" i="1"/>
  <c r="AJ135" i="1"/>
  <c r="AN135" i="1"/>
  <c r="AN92" i="1"/>
  <c r="AO92" i="1" s="1"/>
  <c r="AJ92" i="1"/>
  <c r="AN90" i="1"/>
  <c r="AJ90" i="1"/>
  <c r="AN72" i="1"/>
  <c r="AO72" i="1" s="1"/>
  <c r="AJ72" i="1"/>
  <c r="AJ71" i="1"/>
  <c r="AN71" i="1"/>
  <c r="AN29" i="1"/>
  <c r="AJ29" i="1"/>
  <c r="AN28" i="1"/>
  <c r="AO28" i="1" s="1"/>
  <c r="AN26" i="1"/>
  <c r="AJ26" i="1"/>
  <c r="AN121" i="1"/>
  <c r="AN120" i="1"/>
  <c r="AO120" i="1" s="1"/>
  <c r="AJ120" i="1"/>
  <c r="AJ119" i="1"/>
  <c r="AN119" i="1"/>
  <c r="AO119" i="1" s="1"/>
  <c r="AN118" i="1"/>
  <c r="AJ118" i="1"/>
  <c r="AN77" i="1"/>
  <c r="AJ77" i="1"/>
  <c r="AJ76" i="1"/>
  <c r="AN76" i="1"/>
  <c r="AN74" i="1"/>
  <c r="AJ74" i="1"/>
  <c r="AN125" i="1"/>
  <c r="AJ125" i="1"/>
  <c r="AN124" i="1"/>
  <c r="AO124" i="1" s="1"/>
  <c r="AJ124" i="1"/>
  <c r="AJ123" i="1"/>
  <c r="AN122" i="1"/>
  <c r="AO122" i="1" s="1"/>
  <c r="AJ122" i="1"/>
  <c r="AN105" i="1"/>
  <c r="AN104" i="1"/>
  <c r="AO104" i="1" s="1"/>
  <c r="AJ104" i="1"/>
  <c r="AJ103" i="1"/>
  <c r="AN103" i="1"/>
  <c r="AN102" i="1"/>
  <c r="AJ102" i="1"/>
  <c r="AN61" i="1"/>
  <c r="AJ61" i="1"/>
  <c r="AJ60" i="1"/>
  <c r="AN60" i="1"/>
  <c r="AO60" i="1" s="1"/>
  <c r="AJ59" i="1"/>
  <c r="AN58" i="1"/>
  <c r="AO58" i="1" s="1"/>
  <c r="AJ58" i="1"/>
  <c r="AN41" i="1"/>
  <c r="AN40" i="1"/>
  <c r="AO40" i="1" s="1"/>
  <c r="AJ40" i="1"/>
  <c r="AJ39" i="1"/>
  <c r="AN39" i="1"/>
  <c r="AN38" i="1"/>
  <c r="AJ38" i="1"/>
  <c r="AJ28" i="1"/>
  <c r="AJ89" i="1"/>
  <c r="AN123" i="1"/>
  <c r="AN59" i="1"/>
  <c r="AN109" i="1"/>
  <c r="AJ109" i="1"/>
  <c r="AJ107" i="1"/>
  <c r="AN88" i="1"/>
  <c r="AO88" i="1" s="1"/>
  <c r="AJ88" i="1"/>
  <c r="AN86" i="1"/>
  <c r="AJ86" i="1"/>
  <c r="AN45" i="1"/>
  <c r="AJ45" i="1"/>
  <c r="AJ43" i="1"/>
  <c r="AN25" i="1"/>
  <c r="AJ25" i="1"/>
  <c r="AJ23" i="1"/>
  <c r="AN23" i="1"/>
  <c r="AO23" i="1" s="1"/>
  <c r="AN134" i="1"/>
  <c r="AJ134" i="1"/>
  <c r="AN93" i="1"/>
  <c r="AJ93" i="1"/>
  <c r="AJ91" i="1"/>
  <c r="AN73" i="1"/>
  <c r="AN70" i="1"/>
  <c r="AJ70" i="1"/>
  <c r="AJ27" i="1"/>
  <c r="AJ75" i="1"/>
  <c r="AN57" i="1"/>
  <c r="AN56" i="1"/>
  <c r="AO56" i="1" s="1"/>
  <c r="AJ56" i="1"/>
  <c r="AJ55" i="1"/>
  <c r="AN55" i="1"/>
  <c r="AO55" i="1" s="1"/>
  <c r="AN54" i="1"/>
  <c r="AJ54" i="1"/>
  <c r="AN13" i="1"/>
  <c r="AJ13" i="1"/>
  <c r="AN12" i="1"/>
  <c r="AJ11" i="1"/>
  <c r="AN10" i="1"/>
  <c r="AO10" i="1" s="1"/>
  <c r="AJ10" i="1"/>
  <c r="AN107" i="1"/>
  <c r="AN43" i="1"/>
  <c r="AJ73" i="1"/>
  <c r="AJ12" i="1"/>
  <c r="AN75" i="1"/>
  <c r="AN11" i="1"/>
  <c r="AN30" i="1"/>
  <c r="AJ30" i="1"/>
  <c r="AN14" i="1"/>
  <c r="AJ14" i="1"/>
  <c r="AR135" i="1"/>
  <c r="AM135" i="1"/>
  <c r="AQ135" i="1"/>
  <c r="AM131" i="1"/>
  <c r="AM127" i="1"/>
  <c r="AQ123" i="1"/>
  <c r="AM123" i="1"/>
  <c r="AR123" i="1"/>
  <c r="AR115" i="1"/>
  <c r="AQ107" i="1"/>
  <c r="AM107" i="1"/>
  <c r="AR103" i="1"/>
  <c r="AM103" i="1"/>
  <c r="AQ103" i="1"/>
  <c r="AM99" i="1"/>
  <c r="AM95" i="1"/>
  <c r="AQ83" i="1"/>
  <c r="AM79" i="1"/>
  <c r="AQ75" i="1"/>
  <c r="AM75" i="1"/>
  <c r="AR71" i="1"/>
  <c r="AM71" i="1"/>
  <c r="AQ71" i="1"/>
  <c r="AQ63" i="1"/>
  <c r="AQ59" i="1"/>
  <c r="AM59" i="1"/>
  <c r="AR59" i="1"/>
  <c r="AQ51" i="1"/>
  <c r="AQ43" i="1"/>
  <c r="AM43" i="1"/>
  <c r="AR39" i="1"/>
  <c r="AM39" i="1"/>
  <c r="AQ39" i="1"/>
  <c r="AR31" i="1"/>
  <c r="AQ19" i="1"/>
  <c r="AQ15" i="1"/>
  <c r="AQ11" i="1"/>
  <c r="AM11" i="1"/>
  <c r="AO11" i="1" s="1"/>
  <c r="AJ129" i="1"/>
  <c r="AJ113" i="1"/>
  <c r="AJ97" i="1"/>
  <c r="AJ81" i="1"/>
  <c r="AJ65" i="1"/>
  <c r="AJ49" i="1"/>
  <c r="AJ32" i="1"/>
  <c r="AJ16" i="1"/>
  <c r="AN127" i="1"/>
  <c r="AN111" i="1"/>
  <c r="AN95" i="1"/>
  <c r="AN79" i="1"/>
  <c r="AN63" i="1"/>
  <c r="AN47" i="1"/>
  <c r="AN31" i="1"/>
  <c r="AN15" i="1"/>
  <c r="AQ119" i="1"/>
  <c r="AR107" i="1"/>
  <c r="AQ96" i="1"/>
  <c r="AR84" i="1"/>
  <c r="AQ55" i="1"/>
  <c r="AR43" i="1"/>
  <c r="AQ32" i="1"/>
  <c r="AR20" i="1"/>
  <c r="AN34" i="1"/>
  <c r="AO34" i="1" s="1"/>
  <c r="AJ34" i="1"/>
  <c r="AN18" i="1"/>
  <c r="AO18" i="1" s="1"/>
  <c r="AJ18" i="1"/>
  <c r="AQ132" i="1"/>
  <c r="AR132" i="1"/>
  <c r="AR124" i="1"/>
  <c r="AQ124" i="1"/>
  <c r="AQ120" i="1"/>
  <c r="AR120" i="1"/>
  <c r="AR112" i="1"/>
  <c r="AQ112" i="1"/>
  <c r="AQ104" i="1"/>
  <c r="AR104" i="1"/>
  <c r="AQ100" i="1"/>
  <c r="AR100" i="1"/>
  <c r="AR92" i="1"/>
  <c r="AQ92" i="1"/>
  <c r="AQ88" i="1"/>
  <c r="AR88" i="1"/>
  <c r="AR80" i="1"/>
  <c r="AQ80" i="1"/>
  <c r="AQ72" i="1"/>
  <c r="AR72" i="1"/>
  <c r="AQ68" i="1"/>
  <c r="AR68" i="1"/>
  <c r="AR60" i="1"/>
  <c r="AQ60" i="1"/>
  <c r="AQ56" i="1"/>
  <c r="AR56" i="1"/>
  <c r="AR48" i="1"/>
  <c r="AQ48" i="1"/>
  <c r="AQ40" i="1"/>
  <c r="AR40" i="1"/>
  <c r="AQ36" i="1"/>
  <c r="AR36" i="1"/>
  <c r="AR28" i="1"/>
  <c r="AQ28" i="1"/>
  <c r="AQ24" i="1"/>
  <c r="AR24" i="1"/>
  <c r="AR16" i="1"/>
  <c r="AQ16" i="1"/>
  <c r="AJ9" i="1"/>
  <c r="AJ130" i="1"/>
  <c r="AJ114" i="1"/>
  <c r="AJ98" i="1"/>
  <c r="AJ82" i="1"/>
  <c r="AJ66" i="1"/>
  <c r="AJ50" i="1"/>
  <c r="AJ33" i="1"/>
  <c r="AJ17" i="1"/>
  <c r="AM132" i="1"/>
  <c r="AM116" i="1"/>
  <c r="AM100" i="1"/>
  <c r="AM84" i="1"/>
  <c r="AO84" i="1" s="1"/>
  <c r="AM68" i="1"/>
  <c r="AM52" i="1"/>
  <c r="AM36" i="1"/>
  <c r="AM20" i="1"/>
  <c r="AN112" i="1"/>
  <c r="AO112" i="1" s="1"/>
  <c r="AN96" i="1"/>
  <c r="AN80" i="1"/>
  <c r="AO80" i="1" s="1"/>
  <c r="AN64" i="1"/>
  <c r="AO64" i="1" s="1"/>
  <c r="AN48" i="1"/>
  <c r="AO48" i="1" s="1"/>
  <c r="AN32" i="1"/>
  <c r="AN16" i="1"/>
  <c r="AO16" i="1" s="1"/>
  <c r="AR119" i="1"/>
  <c r="AQ108" i="1"/>
  <c r="AR55" i="1"/>
  <c r="AQ44" i="1"/>
  <c r="AR133" i="1"/>
  <c r="AQ85" i="1"/>
  <c r="AR37" i="1"/>
  <c r="AR126" i="1"/>
  <c r="AQ109" i="1"/>
  <c r="AQ106" i="1"/>
  <c r="AR94" i="1"/>
  <c r="AQ77" i="1"/>
  <c r="AQ74" i="1"/>
  <c r="AQ45" i="1"/>
  <c r="AQ42" i="1"/>
  <c r="AR30" i="1"/>
  <c r="AQ13" i="1"/>
  <c r="AQ10" i="1"/>
  <c r="AQ98" i="1"/>
  <c r="AR66" i="1"/>
  <c r="AQ34" i="1"/>
  <c r="AR34" i="1"/>
  <c r="AQ18" i="1"/>
  <c r="AR18" i="1"/>
  <c r="AQ118" i="1"/>
  <c r="AQ89" i="1"/>
  <c r="AQ86" i="1"/>
  <c r="AQ54" i="1"/>
  <c r="AQ25" i="1"/>
  <c r="AQ22" i="1"/>
  <c r="AD32" i="1" l="1"/>
  <c r="AE32" i="1" s="1"/>
  <c r="AF32" i="1" s="1"/>
  <c r="AO19" i="1"/>
  <c r="AR98" i="1"/>
  <c r="AR21" i="1"/>
  <c r="AQ117" i="1"/>
  <c r="AM91" i="1"/>
  <c r="AR46" i="1"/>
  <c r="AR69" i="1"/>
  <c r="AR67" i="1"/>
  <c r="AR91" i="1"/>
  <c r="AQ95" i="1"/>
  <c r="AR111" i="1"/>
  <c r="AR113" i="1"/>
  <c r="AR114" i="1"/>
  <c r="AQ37" i="1"/>
  <c r="AR101" i="1"/>
  <c r="AR19" i="1"/>
  <c r="AM35" i="1"/>
  <c r="AM67" i="1"/>
  <c r="AM111" i="1"/>
  <c r="AO111" i="1" s="1"/>
  <c r="AR131" i="1"/>
  <c r="AM62" i="1"/>
  <c r="AR128" i="1"/>
  <c r="AO33" i="1"/>
  <c r="AP33" i="1" s="1"/>
  <c r="AO133" i="1"/>
  <c r="AO101" i="1"/>
  <c r="AO130" i="1"/>
  <c r="AO21" i="1"/>
  <c r="AP21" i="1" s="1"/>
  <c r="AO69" i="1"/>
  <c r="AO85" i="1"/>
  <c r="AO98" i="1"/>
  <c r="AO114" i="1"/>
  <c r="AP114" i="1" s="1"/>
  <c r="AO117" i="1"/>
  <c r="AQ130" i="1"/>
  <c r="AR85" i="1"/>
  <c r="AQ27" i="1"/>
  <c r="AM51" i="1"/>
  <c r="AO51" i="1" s="1"/>
  <c r="AP51" i="1" s="1"/>
  <c r="AR130" i="1"/>
  <c r="AR117" i="1"/>
  <c r="AR27" i="1"/>
  <c r="AM113" i="1"/>
  <c r="AO113" i="1" s="1"/>
  <c r="AP113" i="1" s="1"/>
  <c r="AM46" i="1"/>
  <c r="AO50" i="1"/>
  <c r="AO66" i="1"/>
  <c r="AO82" i="1"/>
  <c r="AO53" i="1"/>
  <c r="AQ57" i="1"/>
  <c r="AQ114" i="1"/>
  <c r="AR62" i="1"/>
  <c r="AQ21" i="1"/>
  <c r="AQ69" i="1"/>
  <c r="AQ101" i="1"/>
  <c r="AQ133" i="1"/>
  <c r="AR35" i="1"/>
  <c r="AR78" i="1"/>
  <c r="AM57" i="1"/>
  <c r="AO57" i="1" s="1"/>
  <c r="AM128" i="1"/>
  <c r="AO128" i="1" s="1"/>
  <c r="AM78" i="1"/>
  <c r="AD104" i="1"/>
  <c r="AE104" i="1" s="1"/>
  <c r="AF104" i="1" s="1"/>
  <c r="AP104" i="1" s="1"/>
  <c r="AO62" i="1"/>
  <c r="AP62" i="1" s="1"/>
  <c r="AO91" i="1"/>
  <c r="AO109" i="1"/>
  <c r="AQ82" i="1"/>
  <c r="AR15" i="1"/>
  <c r="AM31" i="1"/>
  <c r="AO31" i="1" s="1"/>
  <c r="AM121" i="1"/>
  <c r="AQ105" i="1"/>
  <c r="AR50" i="1"/>
  <c r="AR82" i="1"/>
  <c r="AR53" i="1"/>
  <c r="AM63" i="1"/>
  <c r="AO63" i="1" s="1"/>
  <c r="AQ79" i="1"/>
  <c r="AM115" i="1"/>
  <c r="AO115" i="1" s="1"/>
  <c r="AQ127" i="1"/>
  <c r="AO49" i="1"/>
  <c r="AP49" i="1" s="1"/>
  <c r="AM81" i="1"/>
  <c r="AO81" i="1" s="1"/>
  <c r="AP81" i="1" s="1"/>
  <c r="AR17" i="1"/>
  <c r="AQ121" i="1"/>
  <c r="AQ66" i="1"/>
  <c r="AR33" i="1"/>
  <c r="AR65" i="1"/>
  <c r="AR97" i="1"/>
  <c r="AR129" i="1"/>
  <c r="AO52" i="1"/>
  <c r="AO27" i="1"/>
  <c r="AP27" i="1" s="1"/>
  <c r="AM47" i="1"/>
  <c r="AR83" i="1"/>
  <c r="AR99" i="1"/>
  <c r="AO12" i="1"/>
  <c r="AP12" i="1" s="1"/>
  <c r="AO29" i="1"/>
  <c r="AM41" i="1"/>
  <c r="AO41" i="1" s="1"/>
  <c r="AM110" i="1"/>
  <c r="AO110" i="1" s="1"/>
  <c r="AP110" i="1" s="1"/>
  <c r="AM129" i="1"/>
  <c r="AO129" i="1" s="1"/>
  <c r="AM65" i="1"/>
  <c r="AO65" i="1" s="1"/>
  <c r="AQ41" i="1"/>
  <c r="AQ50" i="1"/>
  <c r="AQ53" i="1"/>
  <c r="AM9" i="1"/>
  <c r="AO9" i="1" s="1"/>
  <c r="AQ9" i="1"/>
  <c r="AQ47" i="1"/>
  <c r="AO90" i="1"/>
  <c r="AR110" i="1"/>
  <c r="AM17" i="1"/>
  <c r="AO17" i="1" s="1"/>
  <c r="AO78" i="1"/>
  <c r="AP78" i="1" s="1"/>
  <c r="AM105" i="1"/>
  <c r="AO46" i="1"/>
  <c r="AP46" i="1" s="1"/>
  <c r="AE18" i="1"/>
  <c r="AF18" i="1" s="1"/>
  <c r="AP18" i="1" s="1"/>
  <c r="AE124" i="1"/>
  <c r="AF124" i="1" s="1"/>
  <c r="AP124" i="1" s="1"/>
  <c r="AE128" i="1"/>
  <c r="AF128" i="1" s="1"/>
  <c r="AP128" i="1" s="1"/>
  <c r="AE66" i="1"/>
  <c r="AF66" i="1" s="1"/>
  <c r="AE92" i="1"/>
  <c r="AF92" i="1" s="1"/>
  <c r="AP92" i="1" s="1"/>
  <c r="AE50" i="1"/>
  <c r="AF50" i="1" s="1"/>
  <c r="AP50" i="1" s="1"/>
  <c r="AE82" i="1"/>
  <c r="AF82" i="1" s="1"/>
  <c r="AP82" i="1" s="1"/>
  <c r="AO22" i="1"/>
  <c r="AP10" i="1"/>
  <c r="AP34" i="1"/>
  <c r="AP90" i="1"/>
  <c r="AP64" i="1"/>
  <c r="AP58" i="1"/>
  <c r="AO74" i="1"/>
  <c r="AP37" i="1"/>
  <c r="AP53" i="1"/>
  <c r="AP133" i="1"/>
  <c r="AP72" i="1"/>
  <c r="AC38" i="1"/>
  <c r="AD38" i="1" s="1"/>
  <c r="AE38" i="1" s="1"/>
  <c r="AF38" i="1" s="1"/>
  <c r="AC86" i="1"/>
  <c r="AD86" i="1" s="1"/>
  <c r="AE86" i="1" s="1"/>
  <c r="AF86" i="1" s="1"/>
  <c r="AC118" i="1"/>
  <c r="AD118" i="1" s="1"/>
  <c r="AC24" i="1"/>
  <c r="AD24" i="1" s="1"/>
  <c r="AC56" i="1"/>
  <c r="AD56" i="1" s="1"/>
  <c r="AC31" i="1"/>
  <c r="AD31" i="1" s="1"/>
  <c r="AE31" i="1" s="1"/>
  <c r="AF31" i="1" s="1"/>
  <c r="AC111" i="1"/>
  <c r="AD111" i="1" s="1"/>
  <c r="AE111" i="1" s="1"/>
  <c r="AF111" i="1" s="1"/>
  <c r="AC52" i="1"/>
  <c r="AD52" i="1" s="1"/>
  <c r="AC120" i="1"/>
  <c r="AD120" i="1" s="1"/>
  <c r="AC11" i="1"/>
  <c r="AD11" i="1" s="1"/>
  <c r="AC75" i="1"/>
  <c r="AD75" i="1" s="1"/>
  <c r="AC91" i="1"/>
  <c r="AD91" i="1" s="1"/>
  <c r="AC60" i="1"/>
  <c r="AD60" i="1" s="1"/>
  <c r="AC116" i="1"/>
  <c r="AD116" i="1" s="1"/>
  <c r="AE116" i="1" s="1"/>
  <c r="AF116" i="1" s="1"/>
  <c r="AC70" i="1"/>
  <c r="AD70" i="1" s="1"/>
  <c r="AE70" i="1" s="1"/>
  <c r="AF70" i="1" s="1"/>
  <c r="AC102" i="1"/>
  <c r="AD102" i="1" s="1"/>
  <c r="AE102" i="1" s="1"/>
  <c r="AF102" i="1" s="1"/>
  <c r="AC134" i="1"/>
  <c r="AD134" i="1" s="1"/>
  <c r="AE134" i="1" s="1"/>
  <c r="AF134" i="1" s="1"/>
  <c r="AC40" i="1"/>
  <c r="AD40" i="1" s="1"/>
  <c r="AC80" i="1"/>
  <c r="AD80" i="1" s="1"/>
  <c r="AC112" i="1"/>
  <c r="AD112" i="1" s="1"/>
  <c r="AC23" i="1"/>
  <c r="AD23" i="1" s="1"/>
  <c r="AC39" i="1"/>
  <c r="AD39" i="1" s="1"/>
  <c r="AE39" i="1" s="1"/>
  <c r="AF39" i="1" s="1"/>
  <c r="AC55" i="1"/>
  <c r="AD55" i="1" s="1"/>
  <c r="AC87" i="1"/>
  <c r="AD87" i="1" s="1"/>
  <c r="AC103" i="1"/>
  <c r="AD103" i="1" s="1"/>
  <c r="AC119" i="1"/>
  <c r="AD119" i="1" s="1"/>
  <c r="AC48" i="1"/>
  <c r="AD48" i="1" s="1"/>
  <c r="AO99" i="1"/>
  <c r="AP99" i="1" s="1"/>
  <c r="AP29" i="1"/>
  <c r="AP69" i="1"/>
  <c r="AP85" i="1"/>
  <c r="AP101" i="1"/>
  <c r="AP109" i="1"/>
  <c r="AP117" i="1"/>
  <c r="AO36" i="1"/>
  <c r="AO132" i="1"/>
  <c r="AO93" i="1"/>
  <c r="AP93" i="1" s="1"/>
  <c r="AO77" i="1"/>
  <c r="AP77" i="1" s="1"/>
  <c r="AO44" i="1"/>
  <c r="AP44" i="1" s="1"/>
  <c r="AO106" i="1"/>
  <c r="AP106" i="1" s="1"/>
  <c r="AO86" i="1"/>
  <c r="AP98" i="1"/>
  <c r="AP9" i="1"/>
  <c r="AP130" i="1"/>
  <c r="AC47" i="1"/>
  <c r="AD47" i="1" s="1"/>
  <c r="AE47" i="1" s="1"/>
  <c r="AF47" i="1" s="1"/>
  <c r="AC63" i="1"/>
  <c r="AD63" i="1" s="1"/>
  <c r="AC95" i="1"/>
  <c r="AD95" i="1" s="1"/>
  <c r="AC127" i="1"/>
  <c r="AD127" i="1" s="1"/>
  <c r="AE127" i="1" s="1"/>
  <c r="AF127" i="1" s="1"/>
  <c r="AC16" i="1"/>
  <c r="AD16" i="1" s="1"/>
  <c r="AC54" i="1"/>
  <c r="AD54" i="1" s="1"/>
  <c r="AE54" i="1" s="1"/>
  <c r="AF54" i="1" s="1"/>
  <c r="AC20" i="1"/>
  <c r="AD20" i="1" s="1"/>
  <c r="AE20" i="1" s="1"/>
  <c r="AF20" i="1" s="1"/>
  <c r="AC88" i="1"/>
  <c r="AD88" i="1" s="1"/>
  <c r="AC22" i="1"/>
  <c r="AD22" i="1" s="1"/>
  <c r="AE22" i="1" s="1"/>
  <c r="AF22" i="1" s="1"/>
  <c r="AC36" i="1"/>
  <c r="AD36" i="1" s="1"/>
  <c r="AC100" i="1"/>
  <c r="AD100" i="1" s="1"/>
  <c r="AE100" i="1" s="1"/>
  <c r="AF100" i="1" s="1"/>
  <c r="AC132" i="1"/>
  <c r="AD132" i="1" s="1"/>
  <c r="AC19" i="1"/>
  <c r="AD19" i="1" s="1"/>
  <c r="AC67" i="1"/>
  <c r="AD67" i="1" s="1"/>
  <c r="AE67" i="1" s="1"/>
  <c r="AF67" i="1" s="1"/>
  <c r="AC83" i="1"/>
  <c r="AD83" i="1" s="1"/>
  <c r="AC131" i="1"/>
  <c r="AD131" i="1" s="1"/>
  <c r="AE131" i="1" s="1"/>
  <c r="AF131" i="1" s="1"/>
  <c r="AC96" i="1"/>
  <c r="AD96" i="1" s="1"/>
  <c r="AE96" i="1" s="1"/>
  <c r="AF96" i="1" s="1"/>
  <c r="AO32" i="1"/>
  <c r="AP32" i="1" s="1"/>
  <c r="AO20" i="1"/>
  <c r="AO73" i="1"/>
  <c r="AP73" i="1" s="1"/>
  <c r="AO76" i="1"/>
  <c r="AP94" i="1"/>
  <c r="AP126" i="1"/>
  <c r="AP74" i="1"/>
  <c r="AP76" i="1"/>
  <c r="AP122" i="1"/>
  <c r="AP17" i="1"/>
  <c r="AP65" i="1"/>
  <c r="AP97" i="1"/>
  <c r="AP129" i="1"/>
  <c r="AP28" i="1"/>
  <c r="AP84" i="1"/>
  <c r="AO30" i="1"/>
  <c r="AP30" i="1" s="1"/>
  <c r="AO13" i="1"/>
  <c r="AO71" i="1"/>
  <c r="AO118" i="1"/>
  <c r="AO54" i="1"/>
  <c r="AO70" i="1"/>
  <c r="AO102" i="1"/>
  <c r="AO45" i="1"/>
  <c r="AP45" i="1" s="1"/>
  <c r="AO68" i="1"/>
  <c r="AP68" i="1" s="1"/>
  <c r="AO39" i="1"/>
  <c r="AO67" i="1"/>
  <c r="AO14" i="1"/>
  <c r="AP14" i="1" s="1"/>
  <c r="AO134" i="1"/>
  <c r="AO125" i="1"/>
  <c r="AO26" i="1"/>
  <c r="AP26" i="1" s="1"/>
  <c r="AO42" i="1"/>
  <c r="AP42" i="1" s="1"/>
  <c r="AO116" i="1"/>
  <c r="AO83" i="1"/>
  <c r="AO105" i="1"/>
  <c r="AO121" i="1"/>
  <c r="AO100" i="1"/>
  <c r="AO35" i="1"/>
  <c r="AP35" i="1" s="1"/>
  <c r="AO123" i="1"/>
  <c r="AO38" i="1"/>
  <c r="AO61" i="1"/>
  <c r="AP61" i="1" s="1"/>
  <c r="AO107" i="1"/>
  <c r="AP107" i="1" s="1"/>
  <c r="AO96" i="1"/>
  <c r="AO131" i="1"/>
  <c r="AO108" i="1"/>
  <c r="AO95" i="1"/>
  <c r="AO79" i="1"/>
  <c r="AO127" i="1"/>
  <c r="AO25" i="1"/>
  <c r="AO89" i="1"/>
  <c r="AO15" i="1"/>
  <c r="AP15" i="1" s="1"/>
  <c r="AO75" i="1"/>
  <c r="AO135" i="1"/>
  <c r="AP135" i="1" s="1"/>
  <c r="AS34" i="1"/>
  <c r="AT34" i="1" s="1"/>
  <c r="AO47" i="1"/>
  <c r="AO59" i="1"/>
  <c r="AP59" i="1" s="1"/>
  <c r="AO43" i="1"/>
  <c r="AP43" i="1" s="1"/>
  <c r="AO103" i="1"/>
  <c r="AS65" i="1" l="1"/>
  <c r="AT65" i="1" s="1"/>
  <c r="AS73" i="1"/>
  <c r="AS101" i="1"/>
  <c r="AT101" i="1" s="1"/>
  <c r="AS37" i="1"/>
  <c r="AT37" i="1" s="1"/>
  <c r="AS82" i="1"/>
  <c r="AT82" i="1" s="1"/>
  <c r="AS46" i="1"/>
  <c r="AT46" i="1" s="1"/>
  <c r="AS104" i="1"/>
  <c r="AT104" i="1" s="1"/>
  <c r="AS76" i="1"/>
  <c r="AT76" i="1" s="1"/>
  <c r="AS109" i="1"/>
  <c r="AT109" i="1" s="1"/>
  <c r="AS53" i="1"/>
  <c r="AT53" i="1" s="1"/>
  <c r="AS113" i="1"/>
  <c r="AT113" i="1" s="1"/>
  <c r="AS81" i="1"/>
  <c r="AT81" i="1" s="1"/>
  <c r="AS114" i="1"/>
  <c r="AT114" i="1" s="1"/>
  <c r="AS33" i="1"/>
  <c r="AT33" i="1" s="1"/>
  <c r="AS129" i="1"/>
  <c r="AT129" i="1" s="1"/>
  <c r="AS122" i="1"/>
  <c r="AT122" i="1" s="1"/>
  <c r="AS94" i="1"/>
  <c r="AT94" i="1" s="1"/>
  <c r="AS32" i="1"/>
  <c r="AT32" i="1" s="1"/>
  <c r="AS98" i="1"/>
  <c r="AT98" i="1" s="1"/>
  <c r="AS77" i="1"/>
  <c r="AS117" i="1"/>
  <c r="AT117" i="1" s="1"/>
  <c r="AS69" i="1"/>
  <c r="AT69" i="1" s="1"/>
  <c r="AS133" i="1"/>
  <c r="AT133" i="1" s="1"/>
  <c r="AS58" i="1"/>
  <c r="AT58" i="1" s="1"/>
  <c r="AS10" i="1"/>
  <c r="AT10" i="1" s="1"/>
  <c r="AS92" i="1"/>
  <c r="AT92" i="1" s="1"/>
  <c r="AS18" i="1"/>
  <c r="AT18" i="1" s="1"/>
  <c r="AS78" i="1"/>
  <c r="AT78" i="1" s="1"/>
  <c r="AU78" i="1" s="1"/>
  <c r="AS12" i="1"/>
  <c r="AT12" i="1" s="1"/>
  <c r="AU12" i="1" s="1"/>
  <c r="AS27" i="1"/>
  <c r="AT27" i="1" s="1"/>
  <c r="AS14" i="1"/>
  <c r="AS84" i="1"/>
  <c r="AT84" i="1" s="1"/>
  <c r="AS74" i="1"/>
  <c r="AT74" i="1" s="1"/>
  <c r="AS130" i="1"/>
  <c r="AT130" i="1" s="1"/>
  <c r="AS90" i="1"/>
  <c r="AT90" i="1" s="1"/>
  <c r="AS128" i="1"/>
  <c r="AT128" i="1" s="1"/>
  <c r="AS97" i="1"/>
  <c r="AT97" i="1" s="1"/>
  <c r="AS93" i="1"/>
  <c r="AT93" i="1" s="1"/>
  <c r="AS29" i="1"/>
  <c r="AT29" i="1" s="1"/>
  <c r="AS64" i="1"/>
  <c r="AT64" i="1" s="1"/>
  <c r="AS110" i="1"/>
  <c r="AS62" i="1"/>
  <c r="AT62" i="1" s="1"/>
  <c r="AS21" i="1"/>
  <c r="AT21" i="1" s="1"/>
  <c r="AS26" i="1"/>
  <c r="AT26" i="1" s="1"/>
  <c r="AS28" i="1"/>
  <c r="AT28" i="1" s="1"/>
  <c r="AS17" i="1"/>
  <c r="AS126" i="1"/>
  <c r="AT126" i="1" s="1"/>
  <c r="AS9" i="1"/>
  <c r="AT9" i="1" s="1"/>
  <c r="AS44" i="1"/>
  <c r="AT44" i="1" s="1"/>
  <c r="AS106" i="1"/>
  <c r="AT106" i="1" s="1"/>
  <c r="AS72" i="1"/>
  <c r="AT72" i="1" s="1"/>
  <c r="AS50" i="1"/>
  <c r="AT50" i="1" s="1"/>
  <c r="AU50" i="1" s="1"/>
  <c r="AV50" i="1" s="1"/>
  <c r="AS124" i="1"/>
  <c r="AP66" i="1"/>
  <c r="AE36" i="1"/>
  <c r="AF36" i="1" s="1"/>
  <c r="AP36" i="1" s="1"/>
  <c r="AE119" i="1"/>
  <c r="AF119" i="1" s="1"/>
  <c r="AP119" i="1" s="1"/>
  <c r="AE112" i="1"/>
  <c r="AF112" i="1" s="1"/>
  <c r="AP112" i="1" s="1"/>
  <c r="AE11" i="1"/>
  <c r="AF11" i="1" s="1"/>
  <c r="AP11" i="1" s="1"/>
  <c r="AE24" i="1"/>
  <c r="AF24" i="1" s="1"/>
  <c r="AP24" i="1" s="1"/>
  <c r="AE88" i="1"/>
  <c r="AF88" i="1" s="1"/>
  <c r="AP88" i="1" s="1"/>
  <c r="AE40" i="1"/>
  <c r="AF40" i="1" s="1"/>
  <c r="AP40" i="1" s="1"/>
  <c r="AE132" i="1"/>
  <c r="AF132" i="1" s="1"/>
  <c r="AP132" i="1" s="1"/>
  <c r="AE16" i="1"/>
  <c r="AF16" i="1" s="1"/>
  <c r="AP16" i="1" s="1"/>
  <c r="AE103" i="1"/>
  <c r="AF103" i="1" s="1"/>
  <c r="AP103" i="1" s="1"/>
  <c r="AE91" i="1"/>
  <c r="AF91" i="1" s="1"/>
  <c r="AP91" i="1" s="1"/>
  <c r="AE120" i="1"/>
  <c r="AF120" i="1" s="1"/>
  <c r="AP120" i="1" s="1"/>
  <c r="AE95" i="1"/>
  <c r="AF95" i="1" s="1"/>
  <c r="AP95" i="1" s="1"/>
  <c r="AE55" i="1"/>
  <c r="AF55" i="1" s="1"/>
  <c r="AP55" i="1" s="1"/>
  <c r="AE60" i="1"/>
  <c r="AF60" i="1" s="1"/>
  <c r="AP60" i="1" s="1"/>
  <c r="AE23" i="1"/>
  <c r="AF23" i="1" s="1"/>
  <c r="AP23" i="1" s="1"/>
  <c r="AE56" i="1"/>
  <c r="AF56" i="1" s="1"/>
  <c r="AP56" i="1" s="1"/>
  <c r="AE83" i="1"/>
  <c r="AF83" i="1" s="1"/>
  <c r="AP83" i="1" s="1"/>
  <c r="AE63" i="1"/>
  <c r="AF63" i="1" s="1"/>
  <c r="AP63" i="1" s="1"/>
  <c r="AE19" i="1"/>
  <c r="AF19" i="1" s="1"/>
  <c r="AP19" i="1" s="1"/>
  <c r="AE48" i="1"/>
  <c r="AF48" i="1" s="1"/>
  <c r="AP48" i="1" s="1"/>
  <c r="AE87" i="1"/>
  <c r="AF87" i="1" s="1"/>
  <c r="AP87" i="1" s="1"/>
  <c r="AE80" i="1"/>
  <c r="AF80" i="1" s="1"/>
  <c r="AP80" i="1" s="1"/>
  <c r="AE75" i="1"/>
  <c r="AF75" i="1" s="1"/>
  <c r="AP75" i="1" s="1"/>
  <c r="AE52" i="1"/>
  <c r="AF52" i="1" s="1"/>
  <c r="AP52" i="1" s="1"/>
  <c r="AE118" i="1"/>
  <c r="AF118" i="1" s="1"/>
  <c r="AP118" i="1" s="1"/>
  <c r="AP134" i="1"/>
  <c r="AP96" i="1"/>
  <c r="AP67" i="1"/>
  <c r="AP20" i="1"/>
  <c r="AP127" i="1"/>
  <c r="AP102" i="1"/>
  <c r="AP86" i="1"/>
  <c r="AP70" i="1"/>
  <c r="AP131" i="1"/>
  <c r="AP100" i="1"/>
  <c r="AP22" i="1"/>
  <c r="AP54" i="1"/>
  <c r="AP47" i="1"/>
  <c r="AP111" i="1"/>
  <c r="AU117" i="1"/>
  <c r="AV117" i="1" s="1"/>
  <c r="AU53" i="1"/>
  <c r="AV53" i="1" s="1"/>
  <c r="AU130" i="1"/>
  <c r="AV130" i="1" s="1"/>
  <c r="AS85" i="1"/>
  <c r="AT85" i="1" s="1"/>
  <c r="AT17" i="1"/>
  <c r="AU17" i="1" s="1"/>
  <c r="AV17" i="1" s="1"/>
  <c r="AP108" i="1"/>
  <c r="AP38" i="1"/>
  <c r="AP121" i="1"/>
  <c r="AP89" i="1"/>
  <c r="AP57" i="1"/>
  <c r="AP25" i="1"/>
  <c r="AS49" i="1"/>
  <c r="AT49" i="1" s="1"/>
  <c r="AP123" i="1"/>
  <c r="AS107" i="1"/>
  <c r="AT107" i="1" s="1"/>
  <c r="AU107" i="1" s="1"/>
  <c r="AU33" i="1"/>
  <c r="AV33" i="1" s="1"/>
  <c r="AS30" i="1"/>
  <c r="AT30" i="1" s="1"/>
  <c r="AT110" i="1"/>
  <c r="AP125" i="1"/>
  <c r="AP79" i="1"/>
  <c r="AS42" i="1"/>
  <c r="AT42" i="1" s="1"/>
  <c r="AU42" i="1" s="1"/>
  <c r="AV42" i="1" s="1"/>
  <c r="AS99" i="1"/>
  <c r="AT99" i="1" s="1"/>
  <c r="AS51" i="1"/>
  <c r="AT51" i="1" s="1"/>
  <c r="AS61" i="1"/>
  <c r="AT61" i="1" s="1"/>
  <c r="AS45" i="1"/>
  <c r="AT45" i="1" s="1"/>
  <c r="AS35" i="1"/>
  <c r="AT35" i="1" s="1"/>
  <c r="AU35" i="1" s="1"/>
  <c r="AS68" i="1"/>
  <c r="AT68" i="1" s="1"/>
  <c r="AP105" i="1"/>
  <c r="AP41" i="1"/>
  <c r="AP115" i="1"/>
  <c r="AP71" i="1"/>
  <c r="AP13" i="1"/>
  <c r="AP39" i="1"/>
  <c r="AP116" i="1"/>
  <c r="AP31" i="1"/>
  <c r="AU97" i="1"/>
  <c r="AU34" i="1"/>
  <c r="AV34" i="1" s="1"/>
  <c r="AS59" i="1"/>
  <c r="AT59" i="1" s="1"/>
  <c r="AU32" i="1"/>
  <c r="AV32" i="1" s="1"/>
  <c r="AS43" i="1"/>
  <c r="AT73" i="1"/>
  <c r="AU73" i="1" s="1"/>
  <c r="AT77" i="1"/>
  <c r="AU77" i="1" s="1"/>
  <c r="AU46" i="1"/>
  <c r="AU28" i="1"/>
  <c r="AU93" i="1"/>
  <c r="AS135" i="1"/>
  <c r="AT135" i="1" s="1"/>
  <c r="AS15" i="1"/>
  <c r="AU44" i="1"/>
  <c r="AU92" i="1"/>
  <c r="AT124" i="1"/>
  <c r="AT14" i="1"/>
  <c r="AU37" i="1" l="1"/>
  <c r="AV37" i="1" s="1"/>
  <c r="AU21" i="1"/>
  <c r="AV21" i="1" s="1"/>
  <c r="AU58" i="1"/>
  <c r="AV58" i="1" s="1"/>
  <c r="AU129" i="1"/>
  <c r="AV129" i="1" s="1"/>
  <c r="AU76" i="1"/>
  <c r="AU74" i="1"/>
  <c r="AV74" i="1" s="1"/>
  <c r="AU84" i="1"/>
  <c r="AU109" i="1"/>
  <c r="AV109" i="1" s="1"/>
  <c r="AW109" i="1" s="1"/>
  <c r="AU69" i="1"/>
  <c r="AV69" i="1" s="1"/>
  <c r="AW74" i="1"/>
  <c r="AW42" i="1"/>
  <c r="AU90" i="1"/>
  <c r="AV90" i="1" s="1"/>
  <c r="AU128" i="1"/>
  <c r="AV128" i="1" s="1"/>
  <c r="AW128" i="1" s="1"/>
  <c r="AU29" i="1"/>
  <c r="AU126" i="1"/>
  <c r="AS13" i="1"/>
  <c r="AT13" i="1" s="1"/>
  <c r="AS105" i="1"/>
  <c r="AT105" i="1" s="1"/>
  <c r="AU105" i="1" s="1"/>
  <c r="AS123" i="1"/>
  <c r="AT123" i="1" s="1"/>
  <c r="AS89" i="1"/>
  <c r="AT89" i="1" s="1"/>
  <c r="AS22" i="1"/>
  <c r="AT22" i="1" s="1"/>
  <c r="AS20" i="1"/>
  <c r="AS52" i="1"/>
  <c r="AS56" i="1"/>
  <c r="AT56" i="1" s="1"/>
  <c r="AS16" i="1"/>
  <c r="AT16" i="1" s="1"/>
  <c r="AU16" i="1" s="1"/>
  <c r="AS39" i="1"/>
  <c r="AT39" i="1" s="1"/>
  <c r="AU39" i="1" s="1"/>
  <c r="AS41" i="1"/>
  <c r="AT41" i="1" s="1"/>
  <c r="AS54" i="1"/>
  <c r="AT54" i="1" s="1"/>
  <c r="AS127" i="1"/>
  <c r="AT127" i="1" s="1"/>
  <c r="AS118" i="1"/>
  <c r="AT118" i="1" s="1"/>
  <c r="AS83" i="1"/>
  <c r="AT83" i="1" s="1"/>
  <c r="AU83" i="1" s="1"/>
  <c r="AS103" i="1"/>
  <c r="AT103" i="1" s="1"/>
  <c r="AS119" i="1"/>
  <c r="AT119" i="1" s="1"/>
  <c r="AS116" i="1"/>
  <c r="AT116" i="1" s="1"/>
  <c r="AS115" i="1"/>
  <c r="AS25" i="1"/>
  <c r="AT25" i="1" s="1"/>
  <c r="AS38" i="1"/>
  <c r="AT38" i="1" s="1"/>
  <c r="AS47" i="1"/>
  <c r="AT47" i="1" s="1"/>
  <c r="AU47" i="1" s="1"/>
  <c r="AS131" i="1"/>
  <c r="AT131" i="1" s="1"/>
  <c r="AS102" i="1"/>
  <c r="AT102" i="1" s="1"/>
  <c r="AS96" i="1"/>
  <c r="AT96" i="1" s="1"/>
  <c r="AS80" i="1"/>
  <c r="AT80" i="1" s="1"/>
  <c r="AS63" i="1"/>
  <c r="AS60" i="1"/>
  <c r="AT60" i="1" s="1"/>
  <c r="AS91" i="1"/>
  <c r="AT91" i="1" s="1"/>
  <c r="AS40" i="1"/>
  <c r="AT40" i="1" s="1"/>
  <c r="AS112" i="1"/>
  <c r="AS66" i="1"/>
  <c r="AT66" i="1" s="1"/>
  <c r="AW21" i="1"/>
  <c r="AY21" i="1" s="1"/>
  <c r="BA21" i="1" s="1"/>
  <c r="AU104" i="1"/>
  <c r="AU114" i="1"/>
  <c r="AW34" i="1"/>
  <c r="AX34" i="1" s="1"/>
  <c r="AZ34" i="1" s="1"/>
  <c r="AW117" i="1"/>
  <c r="AY117" i="1" s="1"/>
  <c r="BA117" i="1" s="1"/>
  <c r="AU62" i="1"/>
  <c r="AU10" i="1"/>
  <c r="AV10" i="1" s="1"/>
  <c r="AU26" i="1"/>
  <c r="AU113" i="1"/>
  <c r="AU98" i="1"/>
  <c r="AU82" i="1"/>
  <c r="AW50" i="1"/>
  <c r="AY50" i="1" s="1"/>
  <c r="BA50" i="1" s="1"/>
  <c r="AW17" i="1"/>
  <c r="AY17" i="1" s="1"/>
  <c r="BA17" i="1" s="1"/>
  <c r="AW130" i="1"/>
  <c r="AS79" i="1"/>
  <c r="AT79" i="1" s="1"/>
  <c r="AU79" i="1" s="1"/>
  <c r="AS70" i="1"/>
  <c r="AT70" i="1" s="1"/>
  <c r="AS48" i="1"/>
  <c r="AT48" i="1" s="1"/>
  <c r="AU48" i="1" s="1"/>
  <c r="AS95" i="1"/>
  <c r="AT95" i="1" s="1"/>
  <c r="AU95" i="1" s="1"/>
  <c r="AS57" i="1"/>
  <c r="AT57" i="1" s="1"/>
  <c r="AS108" i="1"/>
  <c r="AT108" i="1" s="1"/>
  <c r="AS134" i="1"/>
  <c r="AT134" i="1" s="1"/>
  <c r="AS87" i="1"/>
  <c r="AT87" i="1" s="1"/>
  <c r="AS55" i="1"/>
  <c r="AT55" i="1" s="1"/>
  <c r="AS88" i="1"/>
  <c r="AT88" i="1" s="1"/>
  <c r="AS31" i="1"/>
  <c r="AT31" i="1" s="1"/>
  <c r="AS121" i="1"/>
  <c r="AS111" i="1"/>
  <c r="AT111" i="1" s="1"/>
  <c r="AS100" i="1"/>
  <c r="AT100" i="1" s="1"/>
  <c r="AS86" i="1"/>
  <c r="AT86" i="1" s="1"/>
  <c r="AS67" i="1"/>
  <c r="AT67" i="1" s="1"/>
  <c r="AU67" i="1" s="1"/>
  <c r="AS75" i="1"/>
  <c r="AT75" i="1" s="1"/>
  <c r="AS19" i="1"/>
  <c r="AT19" i="1" s="1"/>
  <c r="AS132" i="1"/>
  <c r="AS36" i="1"/>
  <c r="AT36" i="1" s="1"/>
  <c r="AU36" i="1" s="1"/>
  <c r="AU101" i="1"/>
  <c r="AU94" i="1"/>
  <c r="AU64" i="1"/>
  <c r="AV64" i="1" s="1"/>
  <c r="AU9" i="1"/>
  <c r="AU106" i="1"/>
  <c r="AU133" i="1"/>
  <c r="AW32" i="1"/>
  <c r="AY32" i="1" s="1"/>
  <c r="BA32" i="1" s="1"/>
  <c r="AW33" i="1"/>
  <c r="AX33" i="1" s="1"/>
  <c r="AZ33" i="1" s="1"/>
  <c r="AW53" i="1"/>
  <c r="AY53" i="1" s="1"/>
  <c r="BA53" i="1" s="1"/>
  <c r="AW37" i="1"/>
  <c r="AY37" i="1" s="1"/>
  <c r="BA37" i="1" s="1"/>
  <c r="AT20" i="1"/>
  <c r="AU20" i="1" s="1"/>
  <c r="AS11" i="1"/>
  <c r="AT11" i="1" s="1"/>
  <c r="AU11" i="1" s="1"/>
  <c r="AU60" i="1"/>
  <c r="AV60" i="1" s="1"/>
  <c r="AS120" i="1"/>
  <c r="AT120" i="1" s="1"/>
  <c r="AT52" i="1"/>
  <c r="AU52" i="1" s="1"/>
  <c r="AV52" i="1" s="1"/>
  <c r="AS24" i="1"/>
  <c r="AS23" i="1"/>
  <c r="AT23" i="1" s="1"/>
  <c r="AU23" i="1" s="1"/>
  <c r="AT132" i="1"/>
  <c r="AT112" i="1"/>
  <c r="AU118" i="1"/>
  <c r="AV118" i="1" s="1"/>
  <c r="AU56" i="1"/>
  <c r="AV56" i="1" s="1"/>
  <c r="AU102" i="1"/>
  <c r="AV102" i="1" s="1"/>
  <c r="AU61" i="1"/>
  <c r="AU27" i="1"/>
  <c r="AU38" i="1"/>
  <c r="AV38" i="1" s="1"/>
  <c r="AX130" i="1"/>
  <c r="AZ130" i="1" s="1"/>
  <c r="AT121" i="1"/>
  <c r="AU85" i="1"/>
  <c r="AU51" i="1"/>
  <c r="AU41" i="1"/>
  <c r="AV41" i="1" s="1"/>
  <c r="AU30" i="1"/>
  <c r="AU49" i="1"/>
  <c r="AT115" i="1"/>
  <c r="AU110" i="1"/>
  <c r="AU81" i="1"/>
  <c r="AU45" i="1"/>
  <c r="AU68" i="1"/>
  <c r="AU99" i="1"/>
  <c r="AS125" i="1"/>
  <c r="AT125" i="1" s="1"/>
  <c r="AS71" i="1"/>
  <c r="AU65" i="1"/>
  <c r="AU89" i="1"/>
  <c r="AV89" i="1" s="1"/>
  <c r="AV107" i="1"/>
  <c r="AW107" i="1" s="1"/>
  <c r="AV35" i="1"/>
  <c r="AW35" i="1" s="1"/>
  <c r="AV39" i="1"/>
  <c r="AV83" i="1"/>
  <c r="AV97" i="1"/>
  <c r="AW97" i="1" s="1"/>
  <c r="AU131" i="1"/>
  <c r="AV131" i="1" s="1"/>
  <c r="AV77" i="1"/>
  <c r="AW77" i="1" s="1"/>
  <c r="AV76" i="1"/>
  <c r="AW76" i="1" s="1"/>
  <c r="AV114" i="1"/>
  <c r="AV29" i="1"/>
  <c r="AW29" i="1" s="1"/>
  <c r="AU72" i="1"/>
  <c r="AU135" i="1"/>
  <c r="AU59" i="1"/>
  <c r="AV12" i="1"/>
  <c r="AW12" i="1" s="1"/>
  <c r="AV47" i="1"/>
  <c r="AV46" i="1"/>
  <c r="AW46" i="1" s="1"/>
  <c r="AV84" i="1"/>
  <c r="AW84" i="1" s="1"/>
  <c r="AU124" i="1"/>
  <c r="AV104" i="1"/>
  <c r="AY42" i="1"/>
  <c r="BA42" i="1" s="1"/>
  <c r="AU14" i="1"/>
  <c r="AV92" i="1"/>
  <c r="AW92" i="1" s="1"/>
  <c r="AV93" i="1"/>
  <c r="AV73" i="1"/>
  <c r="AW73" i="1" s="1"/>
  <c r="AV44" i="1"/>
  <c r="AW44" i="1" s="1"/>
  <c r="AU18" i="1"/>
  <c r="AV78" i="1"/>
  <c r="AT15" i="1"/>
  <c r="AV62" i="1"/>
  <c r="AT63" i="1"/>
  <c r="AT43" i="1"/>
  <c r="AU122" i="1"/>
  <c r="AV28" i="1"/>
  <c r="AU134" i="1" l="1"/>
  <c r="AV134" i="1" s="1"/>
  <c r="AU103" i="1"/>
  <c r="AV103" i="1" s="1"/>
  <c r="AU55" i="1"/>
  <c r="AV55" i="1" s="1"/>
  <c r="AU22" i="1"/>
  <c r="AV22" i="1" s="1"/>
  <c r="AW83" i="1"/>
  <c r="AY83" i="1" s="1"/>
  <c r="BA83" i="1" s="1"/>
  <c r="AU127" i="1"/>
  <c r="AV127" i="1" s="1"/>
  <c r="AU119" i="1"/>
  <c r="AV119" i="1" s="1"/>
  <c r="AU66" i="1"/>
  <c r="AV66" i="1" s="1"/>
  <c r="AU70" i="1"/>
  <c r="AV70" i="1" s="1"/>
  <c r="AW58" i="1"/>
  <c r="AX58" i="1" s="1"/>
  <c r="AZ58" i="1" s="1"/>
  <c r="AW129" i="1"/>
  <c r="AY129" i="1" s="1"/>
  <c r="BA129" i="1" s="1"/>
  <c r="AV126" i="1"/>
  <c r="AU96" i="1"/>
  <c r="AW90" i="1"/>
  <c r="AX90" i="1" s="1"/>
  <c r="AZ90" i="1" s="1"/>
  <c r="AW39" i="1"/>
  <c r="AU31" i="1"/>
  <c r="AV79" i="1"/>
  <c r="AW79" i="1" s="1"/>
  <c r="AX79" i="1" s="1"/>
  <c r="AZ79" i="1" s="1"/>
  <c r="AU91" i="1"/>
  <c r="AU54" i="1"/>
  <c r="AV54" i="1" s="1"/>
  <c r="AW69" i="1"/>
  <c r="AY69" i="1" s="1"/>
  <c r="BA69" i="1" s="1"/>
  <c r="AW119" i="1"/>
  <c r="AY119" i="1" s="1"/>
  <c r="BA119" i="1" s="1"/>
  <c r="AW41" i="1"/>
  <c r="AY41" i="1" s="1"/>
  <c r="BA41" i="1" s="1"/>
  <c r="AW47" i="1"/>
  <c r="AU123" i="1"/>
  <c r="AV123" i="1" s="1"/>
  <c r="AW131" i="1"/>
  <c r="AY131" i="1" s="1"/>
  <c r="BA131" i="1" s="1"/>
  <c r="AW52" i="1"/>
  <c r="AX52" i="1" s="1"/>
  <c r="AZ52" i="1" s="1"/>
  <c r="AV51" i="1"/>
  <c r="AW51" i="1" s="1"/>
  <c r="AY51" i="1" s="1"/>
  <c r="BA51" i="1" s="1"/>
  <c r="AV106" i="1"/>
  <c r="AV113" i="1"/>
  <c r="AW113" i="1" s="1"/>
  <c r="AX113" i="1" s="1"/>
  <c r="AZ113" i="1" s="1"/>
  <c r="AV124" i="1"/>
  <c r="AW124" i="1" s="1"/>
  <c r="AY124" i="1" s="1"/>
  <c r="BA124" i="1" s="1"/>
  <c r="AV45" i="1"/>
  <c r="AW45" i="1" s="1"/>
  <c r="AX45" i="1" s="1"/>
  <c r="AZ45" i="1" s="1"/>
  <c r="AV27" i="1"/>
  <c r="AV98" i="1"/>
  <c r="AW98" i="1" s="1"/>
  <c r="AY98" i="1" s="1"/>
  <c r="BA98" i="1" s="1"/>
  <c r="AW127" i="1"/>
  <c r="AX127" i="1" s="1"/>
  <c r="AZ127" i="1" s="1"/>
  <c r="AW104" i="1"/>
  <c r="AV94" i="1"/>
  <c r="AW94" i="1" s="1"/>
  <c r="AX94" i="1" s="1"/>
  <c r="AZ94" i="1" s="1"/>
  <c r="AX76" i="1"/>
  <c r="AZ76" i="1" s="1"/>
  <c r="AV95" i="1"/>
  <c r="AW95" i="1" s="1"/>
  <c r="AX95" i="1" s="1"/>
  <c r="AZ95" i="1" s="1"/>
  <c r="AU19" i="1"/>
  <c r="AU57" i="1"/>
  <c r="AU86" i="1"/>
  <c r="AU40" i="1"/>
  <c r="AU100" i="1"/>
  <c r="AW64" i="1"/>
  <c r="AX64" i="1" s="1"/>
  <c r="AZ64" i="1" s="1"/>
  <c r="AW62" i="1"/>
  <c r="AY62" i="1" s="1"/>
  <c r="BA62" i="1" s="1"/>
  <c r="AW114" i="1"/>
  <c r="AW60" i="1"/>
  <c r="AX60" i="1" s="1"/>
  <c r="AZ60" i="1" s="1"/>
  <c r="AW102" i="1"/>
  <c r="AX102" i="1" s="1"/>
  <c r="AZ102" i="1" s="1"/>
  <c r="AW103" i="1"/>
  <c r="AY103" i="1" s="1"/>
  <c r="BA103" i="1" s="1"/>
  <c r="AW118" i="1"/>
  <c r="AY118" i="1" s="1"/>
  <c r="BA118" i="1" s="1"/>
  <c r="AW54" i="1"/>
  <c r="AY54" i="1" s="1"/>
  <c r="BA54" i="1" s="1"/>
  <c r="AW56" i="1"/>
  <c r="AY56" i="1" s="1"/>
  <c r="BA56" i="1" s="1"/>
  <c r="AW89" i="1"/>
  <c r="AY89" i="1" s="1"/>
  <c r="BA89" i="1" s="1"/>
  <c r="AW78" i="1"/>
  <c r="AY78" i="1" s="1"/>
  <c r="BA78" i="1" s="1"/>
  <c r="AV99" i="1"/>
  <c r="AW99" i="1" s="1"/>
  <c r="AY99" i="1" s="1"/>
  <c r="BA99" i="1" s="1"/>
  <c r="AV49" i="1"/>
  <c r="AW49" i="1" s="1"/>
  <c r="AV61" i="1"/>
  <c r="AV101" i="1"/>
  <c r="AV26" i="1"/>
  <c r="AW26" i="1" s="1"/>
  <c r="AY26" i="1" s="1"/>
  <c r="BA26" i="1" s="1"/>
  <c r="AV122" i="1"/>
  <c r="AW122" i="1" s="1"/>
  <c r="AX122" i="1" s="1"/>
  <c r="AZ122" i="1" s="1"/>
  <c r="AW28" i="1"/>
  <c r="AY28" i="1" s="1"/>
  <c r="BA28" i="1" s="1"/>
  <c r="AV59" i="1"/>
  <c r="AW59" i="1" s="1"/>
  <c r="AV72" i="1"/>
  <c r="AW72" i="1" s="1"/>
  <c r="AY72" i="1" s="1"/>
  <c r="BA72" i="1" s="1"/>
  <c r="AV68" i="1"/>
  <c r="AW68" i="1" s="1"/>
  <c r="AY68" i="1" s="1"/>
  <c r="BA68" i="1" s="1"/>
  <c r="AV30" i="1"/>
  <c r="AW30" i="1" s="1"/>
  <c r="AX30" i="1" s="1"/>
  <c r="AZ30" i="1" s="1"/>
  <c r="AV133" i="1"/>
  <c r="AV9" i="1"/>
  <c r="AW9" i="1" s="1"/>
  <c r="AY9" i="1" s="1"/>
  <c r="BA9" i="1" s="1"/>
  <c r="AV82" i="1"/>
  <c r="AY92" i="1"/>
  <c r="BA92" i="1" s="1"/>
  <c r="AW38" i="1"/>
  <c r="AY77" i="1"/>
  <c r="BA77" i="1" s="1"/>
  <c r="AV67" i="1"/>
  <c r="AW67" i="1" s="1"/>
  <c r="AX67" i="1" s="1"/>
  <c r="AZ67" i="1" s="1"/>
  <c r="AW10" i="1"/>
  <c r="AX10" i="1" s="1"/>
  <c r="AZ10" i="1" s="1"/>
  <c r="AW93" i="1"/>
  <c r="AX93" i="1" s="1"/>
  <c r="AZ93" i="1" s="1"/>
  <c r="AX21" i="1"/>
  <c r="AZ21" i="1" s="1"/>
  <c r="BB21" i="1" s="1"/>
  <c r="AY130" i="1"/>
  <c r="BA130" i="1" s="1"/>
  <c r="BB130" i="1" s="1"/>
  <c r="AX37" i="1"/>
  <c r="AZ37" i="1" s="1"/>
  <c r="BB37" i="1" s="1"/>
  <c r="AX50" i="1"/>
  <c r="AZ50" i="1" s="1"/>
  <c r="BB50" i="1" s="1"/>
  <c r="AV48" i="1"/>
  <c r="AW48" i="1" s="1"/>
  <c r="AV16" i="1"/>
  <c r="AU112" i="1"/>
  <c r="AT24" i="1"/>
  <c r="AU88" i="1"/>
  <c r="AV11" i="1"/>
  <c r="AW11" i="1" s="1"/>
  <c r="AX38" i="1"/>
  <c r="AZ38" i="1" s="1"/>
  <c r="AV23" i="1"/>
  <c r="AU120" i="1"/>
  <c r="AU132" i="1"/>
  <c r="AU80" i="1"/>
  <c r="AU87" i="1"/>
  <c r="AX53" i="1"/>
  <c r="AZ53" i="1" s="1"/>
  <c r="BB53" i="1" s="1"/>
  <c r="AU25" i="1"/>
  <c r="AU108" i="1"/>
  <c r="AU116" i="1"/>
  <c r="AX117" i="1"/>
  <c r="AZ117" i="1" s="1"/>
  <c r="BB117" i="1" s="1"/>
  <c r="AX17" i="1"/>
  <c r="AZ17" i="1" s="1"/>
  <c r="BB17" i="1" s="1"/>
  <c r="AU13" i="1"/>
  <c r="AU121" i="1"/>
  <c r="AY107" i="1"/>
  <c r="BA107" i="1" s="1"/>
  <c r="AV85" i="1"/>
  <c r="AW85" i="1" s="1"/>
  <c r="AY33" i="1"/>
  <c r="BA33" i="1" s="1"/>
  <c r="BB33" i="1" s="1"/>
  <c r="AU125" i="1"/>
  <c r="AV105" i="1"/>
  <c r="AW105" i="1" s="1"/>
  <c r="AV81" i="1"/>
  <c r="AW81" i="1" s="1"/>
  <c r="AU115" i="1"/>
  <c r="AV91" i="1"/>
  <c r="AW91" i="1" s="1"/>
  <c r="AV65" i="1"/>
  <c r="AV110" i="1"/>
  <c r="AW110" i="1" s="1"/>
  <c r="AT71" i="1"/>
  <c r="AX129" i="1"/>
  <c r="AZ129" i="1" s="1"/>
  <c r="BB129" i="1" s="1"/>
  <c r="AX35" i="1"/>
  <c r="AZ35" i="1" s="1"/>
  <c r="AX119" i="1"/>
  <c r="AZ119" i="1" s="1"/>
  <c r="AY39" i="1"/>
  <c r="BA39" i="1" s="1"/>
  <c r="AY58" i="1"/>
  <c r="BA58" i="1" s="1"/>
  <c r="BB58" i="1" s="1"/>
  <c r="AY97" i="1"/>
  <c r="BA97" i="1" s="1"/>
  <c r="AX42" i="1"/>
  <c r="AZ42" i="1" s="1"/>
  <c r="BB42" i="1" s="1"/>
  <c r="AU111" i="1"/>
  <c r="AX12" i="1"/>
  <c r="AZ12" i="1" s="1"/>
  <c r="AU63" i="1"/>
  <c r="AX89" i="1"/>
  <c r="AZ89" i="1" s="1"/>
  <c r="AX92" i="1"/>
  <c r="AZ92" i="1" s="1"/>
  <c r="AY76" i="1"/>
  <c r="BA76" i="1" s="1"/>
  <c r="AX77" i="1"/>
  <c r="AZ77" i="1" s="1"/>
  <c r="AV18" i="1"/>
  <c r="AW18" i="1" s="1"/>
  <c r="AY34" i="1"/>
  <c r="BA34" i="1" s="1"/>
  <c r="BB34" i="1" s="1"/>
  <c r="AV96" i="1"/>
  <c r="AW96" i="1" s="1"/>
  <c r="AV135" i="1"/>
  <c r="AW135" i="1" s="1"/>
  <c r="AX32" i="1"/>
  <c r="AZ32" i="1" s="1"/>
  <c r="BB32" i="1" s="1"/>
  <c r="AX74" i="1"/>
  <c r="AZ74" i="1" s="1"/>
  <c r="AY74" i="1"/>
  <c r="BA74" i="1" s="1"/>
  <c r="AX118" i="1"/>
  <c r="AZ118" i="1" s="1"/>
  <c r="AX28" i="1"/>
  <c r="AZ28" i="1" s="1"/>
  <c r="AX44" i="1"/>
  <c r="AZ44" i="1" s="1"/>
  <c r="AU43" i="1"/>
  <c r="AX47" i="1"/>
  <c r="AZ47" i="1" s="1"/>
  <c r="AX46" i="1"/>
  <c r="AZ46" i="1" s="1"/>
  <c r="AX73" i="1"/>
  <c r="AZ73" i="1" s="1"/>
  <c r="AX109" i="1"/>
  <c r="AZ109" i="1" s="1"/>
  <c r="AU75" i="1"/>
  <c r="AV20" i="1"/>
  <c r="AW20" i="1" s="1"/>
  <c r="AX128" i="1"/>
  <c r="AZ128" i="1" s="1"/>
  <c r="AU15" i="1"/>
  <c r="AV14" i="1"/>
  <c r="AX104" i="1"/>
  <c r="AZ104" i="1" s="1"/>
  <c r="AX29" i="1"/>
  <c r="AZ29" i="1" s="1"/>
  <c r="AX114" i="1"/>
  <c r="AZ114" i="1" s="1"/>
  <c r="AX84" i="1"/>
  <c r="AZ84" i="1" s="1"/>
  <c r="AY44" i="1"/>
  <c r="BA44" i="1" s="1"/>
  <c r="AV36" i="1"/>
  <c r="AW36" i="1" s="1"/>
  <c r="AW134" i="1" l="1"/>
  <c r="AW55" i="1"/>
  <c r="AX55" i="1" s="1"/>
  <c r="AZ55" i="1" s="1"/>
  <c r="AW66" i="1"/>
  <c r="AY66" i="1" s="1"/>
  <c r="BA66" i="1" s="1"/>
  <c r="AX41" i="1"/>
  <c r="AZ41" i="1" s="1"/>
  <c r="AW22" i="1"/>
  <c r="AY22" i="1" s="1"/>
  <c r="BA22" i="1" s="1"/>
  <c r="AX69" i="1"/>
  <c r="AZ69" i="1" s="1"/>
  <c r="BB69" i="1" s="1"/>
  <c r="BB92" i="1"/>
  <c r="AW70" i="1"/>
  <c r="AY70" i="1" s="1"/>
  <c r="BA70" i="1" s="1"/>
  <c r="BB77" i="1"/>
  <c r="AV31" i="1"/>
  <c r="AW31" i="1" s="1"/>
  <c r="AY31" i="1" s="1"/>
  <c r="BA31" i="1" s="1"/>
  <c r="BB119" i="1"/>
  <c r="AX78" i="1"/>
  <c r="AZ78" i="1" s="1"/>
  <c r="BB78" i="1" s="1"/>
  <c r="AW61" i="1"/>
  <c r="AY61" i="1" s="1"/>
  <c r="BA61" i="1" s="1"/>
  <c r="AW123" i="1"/>
  <c r="AX123" i="1" s="1"/>
  <c r="AZ123" i="1" s="1"/>
  <c r="AW126" i="1"/>
  <c r="AY126" i="1" s="1"/>
  <c r="BA126" i="1" s="1"/>
  <c r="AY93" i="1"/>
  <c r="BA93" i="1" s="1"/>
  <c r="BB93" i="1" s="1"/>
  <c r="BB76" i="1"/>
  <c r="AY90" i="1"/>
  <c r="BA90" i="1" s="1"/>
  <c r="BB90" i="1" s="1"/>
  <c r="AV88" i="1"/>
  <c r="AW88" i="1" s="1"/>
  <c r="AY88" i="1" s="1"/>
  <c r="BA88" i="1" s="1"/>
  <c r="AV112" i="1"/>
  <c r="AW112" i="1" s="1"/>
  <c r="AV100" i="1"/>
  <c r="AV19" i="1"/>
  <c r="AW19" i="1" s="1"/>
  <c r="AV15" i="1"/>
  <c r="AW15" i="1" s="1"/>
  <c r="AY15" i="1" s="1"/>
  <c r="BA15" i="1" s="1"/>
  <c r="AV63" i="1"/>
  <c r="AW63" i="1" s="1"/>
  <c r="AX63" i="1" s="1"/>
  <c r="AZ63" i="1" s="1"/>
  <c r="AV111" i="1"/>
  <c r="AW111" i="1" s="1"/>
  <c r="AX111" i="1" s="1"/>
  <c r="AZ111" i="1" s="1"/>
  <c r="AV57" i="1"/>
  <c r="AW57" i="1" s="1"/>
  <c r="AX57" i="1" s="1"/>
  <c r="AZ57" i="1" s="1"/>
  <c r="AX62" i="1"/>
  <c r="AZ62" i="1" s="1"/>
  <c r="BB62" i="1" s="1"/>
  <c r="AY59" i="1"/>
  <c r="BA59" i="1" s="1"/>
  <c r="AY113" i="1"/>
  <c r="BA113" i="1" s="1"/>
  <c r="BB113" i="1" s="1"/>
  <c r="AX49" i="1"/>
  <c r="AZ49" i="1" s="1"/>
  <c r="AX56" i="1"/>
  <c r="AZ56" i="1" s="1"/>
  <c r="BB56" i="1" s="1"/>
  <c r="AY81" i="1"/>
  <c r="BA81" i="1" s="1"/>
  <c r="AX85" i="1"/>
  <c r="AZ85" i="1" s="1"/>
  <c r="AW65" i="1"/>
  <c r="AX65" i="1" s="1"/>
  <c r="AZ65" i="1" s="1"/>
  <c r="AW82" i="1"/>
  <c r="AX82" i="1" s="1"/>
  <c r="AZ82" i="1" s="1"/>
  <c r="AW133" i="1"/>
  <c r="AY133" i="1" s="1"/>
  <c r="BA133" i="1" s="1"/>
  <c r="AW101" i="1"/>
  <c r="AY101" i="1" s="1"/>
  <c r="BA101" i="1" s="1"/>
  <c r="AW27" i="1"/>
  <c r="AX27" i="1" s="1"/>
  <c r="AZ27" i="1" s="1"/>
  <c r="AW106" i="1"/>
  <c r="AX106" i="1" s="1"/>
  <c r="AZ106" i="1" s="1"/>
  <c r="AV125" i="1"/>
  <c r="AW125" i="1" s="1"/>
  <c r="AV120" i="1"/>
  <c r="AW16" i="1"/>
  <c r="AY16" i="1" s="1"/>
  <c r="BA16" i="1" s="1"/>
  <c r="AV40" i="1"/>
  <c r="AV75" i="1"/>
  <c r="AW75" i="1" s="1"/>
  <c r="AY75" i="1" s="1"/>
  <c r="BA75" i="1" s="1"/>
  <c r="AV13" i="1"/>
  <c r="AV116" i="1"/>
  <c r="AW116" i="1" s="1"/>
  <c r="AY116" i="1" s="1"/>
  <c r="BA116" i="1" s="1"/>
  <c r="AV25" i="1"/>
  <c r="AW25" i="1" s="1"/>
  <c r="AX25" i="1" s="1"/>
  <c r="AZ25" i="1" s="1"/>
  <c r="AV87" i="1"/>
  <c r="AW87" i="1" s="1"/>
  <c r="AY87" i="1" s="1"/>
  <c r="BA87" i="1" s="1"/>
  <c r="AW23" i="1"/>
  <c r="AX23" i="1" s="1"/>
  <c r="AZ23" i="1" s="1"/>
  <c r="AV86" i="1"/>
  <c r="BB28" i="1"/>
  <c r="AY10" i="1"/>
  <c r="BA10" i="1" s="1"/>
  <c r="BB10" i="1" s="1"/>
  <c r="BB41" i="1"/>
  <c r="AY135" i="1"/>
  <c r="BA135" i="1" s="1"/>
  <c r="BB89" i="1"/>
  <c r="AY11" i="1"/>
  <c r="BA11" i="1" s="1"/>
  <c r="AX48" i="1"/>
  <c r="AZ48" i="1" s="1"/>
  <c r="AW14" i="1"/>
  <c r="AY14" i="1" s="1"/>
  <c r="BA14" i="1" s="1"/>
  <c r="AX9" i="1"/>
  <c r="AZ9" i="1" s="1"/>
  <c r="BB9" i="1" s="1"/>
  <c r="AX26" i="1"/>
  <c r="AZ26" i="1" s="1"/>
  <c r="BB26" i="1" s="1"/>
  <c r="AX98" i="1"/>
  <c r="AZ98" i="1" s="1"/>
  <c r="BB98" i="1" s="1"/>
  <c r="AY60" i="1"/>
  <c r="BA60" i="1" s="1"/>
  <c r="BB60" i="1" s="1"/>
  <c r="AY38" i="1"/>
  <c r="BA38" i="1" s="1"/>
  <c r="BB38" i="1" s="1"/>
  <c r="AX22" i="1"/>
  <c r="AZ22" i="1" s="1"/>
  <c r="BB22" i="1" s="1"/>
  <c r="AX11" i="1"/>
  <c r="AZ11" i="1" s="1"/>
  <c r="AY55" i="1"/>
  <c r="BA55" i="1" s="1"/>
  <c r="BB55" i="1" s="1"/>
  <c r="AY45" i="1"/>
  <c r="BA45" i="1" s="1"/>
  <c r="BB45" i="1" s="1"/>
  <c r="AY48" i="1"/>
  <c r="BA48" i="1" s="1"/>
  <c r="AY49" i="1"/>
  <c r="BA49" i="1" s="1"/>
  <c r="AU24" i="1"/>
  <c r="AV132" i="1"/>
  <c r="AW132" i="1" s="1"/>
  <c r="AX51" i="1"/>
  <c r="AZ51" i="1" s="1"/>
  <c r="BB51" i="1" s="1"/>
  <c r="AX61" i="1"/>
  <c r="AZ61" i="1" s="1"/>
  <c r="AX66" i="1"/>
  <c r="AZ66" i="1" s="1"/>
  <c r="BB66" i="1" s="1"/>
  <c r="AV80" i="1"/>
  <c r="AX54" i="1"/>
  <c r="AZ54" i="1" s="1"/>
  <c r="BB54" i="1" s="1"/>
  <c r="AX99" i="1"/>
  <c r="AZ99" i="1" s="1"/>
  <c r="BB99" i="1" s="1"/>
  <c r="AY95" i="1"/>
  <c r="BA95" i="1" s="1"/>
  <c r="BB95" i="1" s="1"/>
  <c r="AV108" i="1"/>
  <c r="AW108" i="1" s="1"/>
  <c r="AY67" i="1"/>
  <c r="BA67" i="1" s="1"/>
  <c r="BB67" i="1" s="1"/>
  <c r="AX107" i="1"/>
  <c r="AZ107" i="1" s="1"/>
  <c r="BB107" i="1" s="1"/>
  <c r="AV121" i="1"/>
  <c r="AW121" i="1" s="1"/>
  <c r="AX105" i="1"/>
  <c r="AZ105" i="1" s="1"/>
  <c r="AX68" i="1"/>
  <c r="AZ68" i="1" s="1"/>
  <c r="BB68" i="1" s="1"/>
  <c r="AU71" i="1"/>
  <c r="AY85" i="1"/>
  <c r="BA85" i="1" s="1"/>
  <c r="AX81" i="1"/>
  <c r="AZ81" i="1" s="1"/>
  <c r="AY91" i="1"/>
  <c r="BA91" i="1" s="1"/>
  <c r="AX110" i="1"/>
  <c r="AZ110" i="1" s="1"/>
  <c r="AV115" i="1"/>
  <c r="AW115" i="1" s="1"/>
  <c r="AY79" i="1"/>
  <c r="BA79" i="1" s="1"/>
  <c r="BB79" i="1" s="1"/>
  <c r="AY35" i="1"/>
  <c r="BA35" i="1" s="1"/>
  <c r="BB35" i="1" s="1"/>
  <c r="AX83" i="1"/>
  <c r="AZ83" i="1" s="1"/>
  <c r="BB83" i="1" s="1"/>
  <c r="AX59" i="1"/>
  <c r="AZ59" i="1" s="1"/>
  <c r="BB59" i="1" s="1"/>
  <c r="AX39" i="1"/>
  <c r="AZ39" i="1" s="1"/>
  <c r="BB39" i="1" s="1"/>
  <c r="AY127" i="1"/>
  <c r="BA127" i="1" s="1"/>
  <c r="BB127" i="1" s="1"/>
  <c r="AY123" i="1"/>
  <c r="BA123" i="1" s="1"/>
  <c r="AY64" i="1"/>
  <c r="BA64" i="1" s="1"/>
  <c r="BB64" i="1" s="1"/>
  <c r="AX131" i="1"/>
  <c r="AZ131" i="1" s="1"/>
  <c r="BB131" i="1" s="1"/>
  <c r="AX97" i="1"/>
  <c r="AZ97" i="1" s="1"/>
  <c r="BB97" i="1" s="1"/>
  <c r="AX72" i="1"/>
  <c r="AZ72" i="1" s="1"/>
  <c r="BB72" i="1" s="1"/>
  <c r="AX124" i="1"/>
  <c r="AZ124" i="1" s="1"/>
  <c r="BB124" i="1" s="1"/>
  <c r="AY94" i="1"/>
  <c r="BA94" i="1" s="1"/>
  <c r="BB94" i="1" s="1"/>
  <c r="BB44" i="1"/>
  <c r="AY122" i="1"/>
  <c r="BA122" i="1" s="1"/>
  <c r="BB122" i="1" s="1"/>
  <c r="AX18" i="1"/>
  <c r="AZ18" i="1" s="1"/>
  <c r="AY114" i="1"/>
  <c r="BA114" i="1" s="1"/>
  <c r="BB114" i="1" s="1"/>
  <c r="AY47" i="1"/>
  <c r="BA47" i="1" s="1"/>
  <c r="BB47" i="1" s="1"/>
  <c r="AX103" i="1"/>
  <c r="AZ103" i="1" s="1"/>
  <c r="BB103" i="1" s="1"/>
  <c r="AY12" i="1"/>
  <c r="BA12" i="1" s="1"/>
  <c r="BB12" i="1" s="1"/>
  <c r="AY109" i="1"/>
  <c r="BA109" i="1" s="1"/>
  <c r="BB109" i="1" s="1"/>
  <c r="AY104" i="1"/>
  <c r="BA104" i="1" s="1"/>
  <c r="BB104" i="1" s="1"/>
  <c r="AY73" i="1"/>
  <c r="BA73" i="1" s="1"/>
  <c r="BB73" i="1" s="1"/>
  <c r="AX135" i="1"/>
  <c r="AZ135" i="1" s="1"/>
  <c r="BB135" i="1" s="1"/>
  <c r="AY128" i="1"/>
  <c r="BA128" i="1" s="1"/>
  <c r="BB128" i="1" s="1"/>
  <c r="AX70" i="1"/>
  <c r="AZ70" i="1" s="1"/>
  <c r="BB70" i="1" s="1"/>
  <c r="AY29" i="1"/>
  <c r="BA29" i="1" s="1"/>
  <c r="BB29" i="1" s="1"/>
  <c r="BB118" i="1"/>
  <c r="AY46" i="1"/>
  <c r="BA46" i="1" s="1"/>
  <c r="BB46" i="1" s="1"/>
  <c r="BB74" i="1"/>
  <c r="AY84" i="1"/>
  <c r="BA84" i="1" s="1"/>
  <c r="BB84" i="1" s="1"/>
  <c r="AX20" i="1"/>
  <c r="AZ20" i="1" s="1"/>
  <c r="AV43" i="1"/>
  <c r="AW43" i="1" s="1"/>
  <c r="AY102" i="1"/>
  <c r="BA102" i="1" s="1"/>
  <c r="BB102" i="1" s="1"/>
  <c r="AY52" i="1"/>
  <c r="BA52" i="1" s="1"/>
  <c r="BB52" i="1" s="1"/>
  <c r="AX96" i="1"/>
  <c r="AZ96" i="1" s="1"/>
  <c r="AY30" i="1"/>
  <c r="BA30" i="1" s="1"/>
  <c r="BB30" i="1" s="1"/>
  <c r="AX36" i="1"/>
  <c r="AZ36" i="1" s="1"/>
  <c r="AY134" i="1" l="1"/>
  <c r="BA134" i="1" s="1"/>
  <c r="AX134" i="1"/>
  <c r="AZ134" i="1" s="1"/>
  <c r="BB49" i="1"/>
  <c r="AY23" i="1"/>
  <c r="BA23" i="1" s="1"/>
  <c r="BB23" i="1" s="1"/>
  <c r="BB85" i="1"/>
  <c r="AX126" i="1"/>
  <c r="AZ126" i="1" s="1"/>
  <c r="AX125" i="1"/>
  <c r="AZ125" i="1" s="1"/>
  <c r="AY125" i="1"/>
  <c r="BA125" i="1" s="1"/>
  <c r="AY19" i="1"/>
  <c r="BA19" i="1" s="1"/>
  <c r="AX19" i="1"/>
  <c r="AZ19" i="1" s="1"/>
  <c r="AX16" i="1"/>
  <c r="AZ16" i="1" s="1"/>
  <c r="BB81" i="1"/>
  <c r="BB61" i="1"/>
  <c r="AX133" i="1"/>
  <c r="AZ133" i="1" s="1"/>
  <c r="BB133" i="1" s="1"/>
  <c r="BB126" i="1"/>
  <c r="BB123" i="1"/>
  <c r="AW86" i="1"/>
  <c r="AY86" i="1" s="1"/>
  <c r="BA86" i="1" s="1"/>
  <c r="AX14" i="1"/>
  <c r="AZ14" i="1" s="1"/>
  <c r="BB11" i="1"/>
  <c r="AY82" i="1"/>
  <c r="BA82" i="1" s="1"/>
  <c r="AY106" i="1"/>
  <c r="BA106" i="1" s="1"/>
  <c r="BB106" i="1" s="1"/>
  <c r="AX31" i="1"/>
  <c r="AZ31" i="1" s="1"/>
  <c r="BB31" i="1" s="1"/>
  <c r="AV71" i="1"/>
  <c r="AW71" i="1" s="1"/>
  <c r="AX71" i="1" s="1"/>
  <c r="AZ71" i="1" s="1"/>
  <c r="BB82" i="1"/>
  <c r="AW13" i="1"/>
  <c r="AX13" i="1" s="1"/>
  <c r="AZ13" i="1" s="1"/>
  <c r="AW40" i="1"/>
  <c r="AY40" i="1" s="1"/>
  <c r="BA40" i="1" s="1"/>
  <c r="AW120" i="1"/>
  <c r="AX120" i="1" s="1"/>
  <c r="AZ120" i="1" s="1"/>
  <c r="AY112" i="1"/>
  <c r="BA112" i="1" s="1"/>
  <c r="AX101" i="1"/>
  <c r="AZ101" i="1" s="1"/>
  <c r="BB101" i="1" s="1"/>
  <c r="AW100" i="1"/>
  <c r="AY100" i="1" s="1"/>
  <c r="BA100" i="1" s="1"/>
  <c r="BB16" i="1"/>
  <c r="AY25" i="1"/>
  <c r="BA25" i="1" s="1"/>
  <c r="BB25" i="1" s="1"/>
  <c r="AY65" i="1"/>
  <c r="BA65" i="1" s="1"/>
  <c r="BB65" i="1" s="1"/>
  <c r="BB14" i="1"/>
  <c r="AY115" i="1"/>
  <c r="BA115" i="1" s="1"/>
  <c r="AX121" i="1"/>
  <c r="AZ121" i="1" s="1"/>
  <c r="BB48" i="1"/>
  <c r="AW80" i="1"/>
  <c r="AY80" i="1" s="1"/>
  <c r="BA80" i="1" s="1"/>
  <c r="AY27" i="1"/>
  <c r="BA27" i="1" s="1"/>
  <c r="BB27" i="1" s="1"/>
  <c r="AY57" i="1"/>
  <c r="BA57" i="1" s="1"/>
  <c r="BB57" i="1" s="1"/>
  <c r="AX88" i="1"/>
  <c r="AZ88" i="1" s="1"/>
  <c r="BB88" i="1" s="1"/>
  <c r="AX116" i="1"/>
  <c r="AZ116" i="1" s="1"/>
  <c r="BB116" i="1" s="1"/>
  <c r="AX112" i="1"/>
  <c r="AZ112" i="1" s="1"/>
  <c r="AV24" i="1"/>
  <c r="AW24" i="1" s="1"/>
  <c r="AX87" i="1"/>
  <c r="AZ87" i="1" s="1"/>
  <c r="BB87" i="1" s="1"/>
  <c r="AX80" i="1"/>
  <c r="AZ80" i="1" s="1"/>
  <c r="AY132" i="1"/>
  <c r="BA132" i="1" s="1"/>
  <c r="AY105" i="1"/>
  <c r="BA105" i="1" s="1"/>
  <c r="BB105" i="1" s="1"/>
  <c r="AY108" i="1"/>
  <c r="BA108" i="1" s="1"/>
  <c r="AY121" i="1"/>
  <c r="BA121" i="1" s="1"/>
  <c r="AY110" i="1"/>
  <c r="BA110" i="1" s="1"/>
  <c r="BB110" i="1" s="1"/>
  <c r="AX115" i="1"/>
  <c r="AZ115" i="1" s="1"/>
  <c r="AX91" i="1"/>
  <c r="AZ91" i="1" s="1"/>
  <c r="BB91" i="1" s="1"/>
  <c r="AY63" i="1"/>
  <c r="BA63" i="1" s="1"/>
  <c r="BB63" i="1" s="1"/>
  <c r="BB19" i="1"/>
  <c r="AX15" i="1"/>
  <c r="AZ15" i="1" s="1"/>
  <c r="BB15" i="1" s="1"/>
  <c r="AY18" i="1"/>
  <c r="BA18" i="1" s="1"/>
  <c r="BB18" i="1" s="1"/>
  <c r="AX75" i="1"/>
  <c r="AZ75" i="1" s="1"/>
  <c r="BB75" i="1" s="1"/>
  <c r="AY36" i="1"/>
  <c r="BA36" i="1" s="1"/>
  <c r="BB36" i="1" s="1"/>
  <c r="AY20" i="1"/>
  <c r="BA20" i="1" s="1"/>
  <c r="BB20" i="1" s="1"/>
  <c r="AY111" i="1"/>
  <c r="BA111" i="1" s="1"/>
  <c r="BB111" i="1" s="1"/>
  <c r="AY96" i="1"/>
  <c r="BA96" i="1" s="1"/>
  <c r="BB96" i="1" s="1"/>
  <c r="AX43" i="1"/>
  <c r="AZ43" i="1" s="1"/>
  <c r="AY43" i="1"/>
  <c r="BA43" i="1" s="1"/>
  <c r="BB134" i="1" l="1"/>
  <c r="BB125" i="1"/>
  <c r="BB121" i="1"/>
  <c r="AY120" i="1"/>
  <c r="BA120" i="1" s="1"/>
  <c r="BB120" i="1" s="1"/>
  <c r="AX86" i="1"/>
  <c r="AZ86" i="1" s="1"/>
  <c r="BB86" i="1" s="1"/>
  <c r="BB80" i="1"/>
  <c r="BB115" i="1"/>
  <c r="BB112" i="1"/>
  <c r="AX40" i="1"/>
  <c r="AZ40" i="1" s="1"/>
  <c r="BB40" i="1" s="1"/>
  <c r="AY13" i="1"/>
  <c r="BA13" i="1" s="1"/>
  <c r="BB13" i="1" s="1"/>
  <c r="AX100" i="1"/>
  <c r="AZ100" i="1" s="1"/>
  <c r="BB100" i="1" s="1"/>
  <c r="AX24" i="1"/>
  <c r="AZ24" i="1" s="1"/>
  <c r="AX132" i="1"/>
  <c r="AZ132" i="1" s="1"/>
  <c r="BB132" i="1" s="1"/>
  <c r="AX108" i="1"/>
  <c r="AZ108" i="1" s="1"/>
  <c r="BB108" i="1" s="1"/>
  <c r="AY71" i="1"/>
  <c r="BA71" i="1" s="1"/>
  <c r="BB71" i="1" s="1"/>
  <c r="BB43" i="1"/>
  <c r="AY24" i="1" l="1"/>
  <c r="BA24" i="1" s="1"/>
  <c r="BB24" i="1" s="1"/>
</calcChain>
</file>

<file path=xl/sharedStrings.xml><?xml version="1.0" encoding="utf-8"?>
<sst xmlns="http://schemas.openxmlformats.org/spreadsheetml/2006/main" count="192" uniqueCount="187">
  <si>
    <t>About X-X Axis</t>
  </si>
  <si>
    <t>About Y-Y Axis</t>
  </si>
  <si>
    <t>Other Properties</t>
  </si>
  <si>
    <t>Wt</t>
  </si>
  <si>
    <t>Area</t>
  </si>
  <si>
    <t>K</t>
  </si>
  <si>
    <t>I</t>
  </si>
  <si>
    <t>S</t>
  </si>
  <si>
    <t>r</t>
  </si>
  <si>
    <t>y</t>
  </si>
  <si>
    <t>Z</t>
  </si>
  <si>
    <t>yp</t>
  </si>
  <si>
    <t>x</t>
  </si>
  <si>
    <t>xp</t>
  </si>
  <si>
    <t>bf</t>
  </si>
  <si>
    <t>hw</t>
  </si>
  <si>
    <t>tw</t>
  </si>
  <si>
    <t>L203X203X28.6</t>
  </si>
  <si>
    <t>L203X203X25.4</t>
  </si>
  <si>
    <t>L203X203X22.2</t>
  </si>
  <si>
    <t>L203X203X19</t>
  </si>
  <si>
    <t>L203X203X15.9</t>
  </si>
  <si>
    <t>L203X203X14.3</t>
  </si>
  <si>
    <t>L203X203X12.7</t>
  </si>
  <si>
    <t>L203X152X25.4</t>
  </si>
  <si>
    <t>L203X152X22.2</t>
  </si>
  <si>
    <t>L203X152X19</t>
  </si>
  <si>
    <t>L203X152X15.9</t>
  </si>
  <si>
    <t>L203X152X14.3</t>
  </si>
  <si>
    <t>L203X152X12.7</t>
  </si>
  <si>
    <t>L203X152X11.1</t>
  </si>
  <si>
    <t>L203X102X25.4</t>
  </si>
  <si>
    <t>L203X102X22.2</t>
  </si>
  <si>
    <t>L203X102X19</t>
  </si>
  <si>
    <t>L203X102X15.9</t>
  </si>
  <si>
    <t>L203X102X14.3</t>
  </si>
  <si>
    <t>L203X102X12.7</t>
  </si>
  <si>
    <t>L203X102X11.1</t>
  </si>
  <si>
    <t>L178X102X19</t>
  </si>
  <si>
    <t>L178X102X15.9</t>
  </si>
  <si>
    <t>L178X102X12.7</t>
  </si>
  <si>
    <t>L178X102X11.1</t>
  </si>
  <si>
    <t>L178X102X9.5</t>
  </si>
  <si>
    <t>L152X152X25.4</t>
  </si>
  <si>
    <t>L152X152X22.2</t>
  </si>
  <si>
    <t>L152X152X19</t>
  </si>
  <si>
    <t>L152X152X15.9</t>
  </si>
  <si>
    <t>L152X152X14.3</t>
  </si>
  <si>
    <t>L152X152X12.7</t>
  </si>
  <si>
    <t>L152X152X11.1</t>
  </si>
  <si>
    <t>L152X152X9.5</t>
  </si>
  <si>
    <t>L152X152X7.9</t>
  </si>
  <si>
    <t>L152X102X22.2</t>
  </si>
  <si>
    <t>L152X102X19</t>
  </si>
  <si>
    <t>L152X102X15.9</t>
  </si>
  <si>
    <t>L152X102X14.3</t>
  </si>
  <si>
    <t>L152X102X12.7</t>
  </si>
  <si>
    <t>L152X102X11.1</t>
  </si>
  <si>
    <t>L152X102X9.5</t>
  </si>
  <si>
    <t>L152X102X7.9</t>
  </si>
  <si>
    <t>L152X89X12.7</t>
  </si>
  <si>
    <t>L152X89X9.5</t>
  </si>
  <si>
    <t>L152X89X7.9</t>
  </si>
  <si>
    <t>L127X127X22.2</t>
  </si>
  <si>
    <t>L127X127X19</t>
  </si>
  <si>
    <t>L127X127X15.9</t>
  </si>
  <si>
    <t>L127X127X12.7</t>
  </si>
  <si>
    <t>L127X127X11.1</t>
  </si>
  <si>
    <t>L127X127X9.5</t>
  </si>
  <si>
    <t>L127X127X7.9</t>
  </si>
  <si>
    <t>L127X89X19</t>
  </si>
  <si>
    <t>L127X89X15.9</t>
  </si>
  <si>
    <t>L127X89X12.7</t>
  </si>
  <si>
    <t>L127X89X9.5</t>
  </si>
  <si>
    <t>L127X89X7.9</t>
  </si>
  <si>
    <t>L127X89X6.4</t>
  </si>
  <si>
    <t>L127X76X12.7</t>
  </si>
  <si>
    <t>L127X76X11.1</t>
  </si>
  <si>
    <t>L127X76X9.5</t>
  </si>
  <si>
    <t>L127X76X7.9</t>
  </si>
  <si>
    <t>L127X76X6.4</t>
  </si>
  <si>
    <t>L102X102X19</t>
  </si>
  <si>
    <t>L102X102X15.9</t>
  </si>
  <si>
    <t>L102X102X12.7</t>
  </si>
  <si>
    <t>L102X102X11.1</t>
  </si>
  <si>
    <t>L102X102X9.5</t>
  </si>
  <si>
    <t>L102X102X7.9</t>
  </si>
  <si>
    <t>L102X102X6.4</t>
  </si>
  <si>
    <t>L102X89X12.7</t>
  </si>
  <si>
    <t>L102X89X9.5</t>
  </si>
  <si>
    <t>L102X89X7.9</t>
  </si>
  <si>
    <t>L102X89X6.4</t>
  </si>
  <si>
    <t>L102X76X15.9</t>
  </si>
  <si>
    <t>L102X76X12.7</t>
  </si>
  <si>
    <t>L102X76X9.5</t>
  </si>
  <si>
    <t>L102X76X7.9</t>
  </si>
  <si>
    <t>L102X76X6.4</t>
  </si>
  <si>
    <t>L89X89X12.7</t>
  </si>
  <si>
    <t>L89X89X11.1</t>
  </si>
  <si>
    <t>L89X89X9.5</t>
  </si>
  <si>
    <t>L89X89X7.9</t>
  </si>
  <si>
    <t>L89X89X6.4</t>
  </si>
  <si>
    <t>L89X76X12.7</t>
  </si>
  <si>
    <t>L89X76X11.1</t>
  </si>
  <si>
    <t>L89X76X9.5</t>
  </si>
  <si>
    <t>L89X76X7.9</t>
  </si>
  <si>
    <t>L89X76X6.4</t>
  </si>
  <si>
    <t>L89X64X12.7</t>
  </si>
  <si>
    <t>L89X64X9.5</t>
  </si>
  <si>
    <t>L89X64X7.9</t>
  </si>
  <si>
    <t>L89X64X6.4</t>
  </si>
  <si>
    <t>L76X76X12.7</t>
  </si>
  <si>
    <t>L76X76X11.1</t>
  </si>
  <si>
    <t>L76X76X9.5</t>
  </si>
  <si>
    <t>L76X76X7.9</t>
  </si>
  <si>
    <t>L76X76X6.4</t>
  </si>
  <si>
    <t>L76X76X4.8</t>
  </si>
  <si>
    <t>L76X64X12.7</t>
  </si>
  <si>
    <t>L76X64X11.1</t>
  </si>
  <si>
    <t>L76X64X9.5</t>
  </si>
  <si>
    <t>L76X64X7.9</t>
  </si>
  <si>
    <t>L76X64X6.4</t>
  </si>
  <si>
    <t>L76X64X4.8</t>
  </si>
  <si>
    <t>L76X51X12.7</t>
  </si>
  <si>
    <t>L76X51X9.5</t>
  </si>
  <si>
    <t>L76X51X7.9</t>
  </si>
  <si>
    <t>L76X51X6.4</t>
  </si>
  <si>
    <t>L76X51X4.8</t>
  </si>
  <si>
    <t>L64X64X12.7</t>
  </si>
  <si>
    <t>L64X64X9.5</t>
  </si>
  <si>
    <t>L64X64X7.9</t>
  </si>
  <si>
    <t>L64X64X6.4</t>
  </si>
  <si>
    <t>L64X64X4.8</t>
  </si>
  <si>
    <t>L64X51X9.5</t>
  </si>
  <si>
    <t>L64X51X7.9</t>
  </si>
  <si>
    <t>L64X51X6.4</t>
  </si>
  <si>
    <t>L64X51X4.8</t>
  </si>
  <si>
    <t>L64X38X6.4</t>
  </si>
  <si>
    <t>L64X38X4.8</t>
  </si>
  <si>
    <t>L51X51X9.5</t>
  </si>
  <si>
    <t>L51X51X7.9</t>
  </si>
  <si>
    <t>L51X51X6.4</t>
  </si>
  <si>
    <t>L51X51X4.8</t>
  </si>
  <si>
    <t>L51X51X3.2</t>
  </si>
  <si>
    <t>Pu:</t>
  </si>
  <si>
    <t>Plate:</t>
  </si>
  <si>
    <t>d-y</t>
  </si>
  <si>
    <t>Fu</t>
  </si>
  <si>
    <t>tp1</t>
  </si>
  <si>
    <t>tp2</t>
  </si>
  <si>
    <t>tw(max)</t>
  </si>
  <si>
    <t>tw(min)</t>
  </si>
  <si>
    <t>t(opt)</t>
  </si>
  <si>
    <t>tw(adop)</t>
  </si>
  <si>
    <t>A</t>
  </si>
  <si>
    <t>Fi * R(nw)</t>
  </si>
  <si>
    <t>Fi * R(BM)</t>
  </si>
  <si>
    <t>Rw</t>
  </si>
  <si>
    <t>Lw</t>
  </si>
  <si>
    <t>Lw(max)</t>
  </si>
  <si>
    <t>Lw(min)</t>
  </si>
  <si>
    <t>L1(for L3=0)</t>
  </si>
  <si>
    <t>L2(for L3=0)</t>
  </si>
  <si>
    <t>Check</t>
  </si>
  <si>
    <t>L3</t>
  </si>
  <si>
    <t>L1</t>
  </si>
  <si>
    <t>L2</t>
  </si>
  <si>
    <t>Min(Lw)</t>
  </si>
  <si>
    <t>Max(Lw)</t>
  </si>
  <si>
    <t>Check 2</t>
  </si>
  <si>
    <t>Check 1</t>
  </si>
  <si>
    <t>Properties</t>
  </si>
  <si>
    <t>Design Load</t>
  </si>
  <si>
    <t>Plate Thickness</t>
  </si>
  <si>
    <t>Weld Thickness</t>
  </si>
  <si>
    <t>Weld Length Calculations</t>
  </si>
  <si>
    <t>Assumed L1 and L2</t>
  </si>
  <si>
    <t>Actual Weld Lengths</t>
  </si>
  <si>
    <t>Weld Length Check</t>
  </si>
  <si>
    <t>I(com)</t>
  </si>
  <si>
    <t>r(com)</t>
  </si>
  <si>
    <t>Area (com)</t>
  </si>
  <si>
    <t>L</t>
  </si>
  <si>
    <t>Fe</t>
  </si>
  <si>
    <r>
      <t>R=KL/r</t>
    </r>
    <r>
      <rPr>
        <vertAlign val="subscript"/>
        <sz val="11"/>
        <color theme="1"/>
        <rFont val="Calibri"/>
        <family val="2"/>
        <scheme val="minor"/>
      </rPr>
      <t>min</t>
    </r>
  </si>
  <si>
    <r>
      <rPr>
        <sz val="11"/>
        <color theme="1"/>
        <rFont val="Calibri"/>
        <family val="2"/>
      </rPr>
      <t>Ø</t>
    </r>
    <r>
      <rPr>
        <vertAlign val="subscript"/>
        <sz val="11"/>
        <color theme="1"/>
        <rFont val="Calibri"/>
        <family val="2"/>
      </rPr>
      <t>c</t>
    </r>
    <r>
      <rPr>
        <sz val="11"/>
        <color theme="1"/>
        <rFont val="Calibri"/>
        <family val="2"/>
      </rPr>
      <t>F</t>
    </r>
    <r>
      <rPr>
        <vertAlign val="subscript"/>
        <sz val="11"/>
        <color theme="1"/>
        <rFont val="Calibri"/>
        <family val="2"/>
      </rPr>
      <t>cr</t>
    </r>
    <r>
      <rPr>
        <sz val="11"/>
        <color theme="1"/>
        <rFont val="Calibri"/>
        <family val="2"/>
      </rPr>
      <t>=</t>
    </r>
    <r>
      <rPr>
        <sz val="11"/>
        <color theme="1"/>
        <rFont val="Calibri"/>
        <family val="2"/>
        <scheme val="minor"/>
      </rPr>
      <t>Fi * Pcr</t>
    </r>
  </si>
  <si>
    <r>
      <rPr>
        <sz val="11"/>
        <color theme="1"/>
        <rFont val="Calibri"/>
        <family val="2"/>
      </rPr>
      <t>1/2Ø</t>
    </r>
    <r>
      <rPr>
        <vertAlign val="subscript"/>
        <sz val="11"/>
        <color theme="1"/>
        <rFont val="Calibri"/>
        <family val="2"/>
      </rPr>
      <t>c</t>
    </r>
    <r>
      <rPr>
        <sz val="11"/>
        <color theme="1"/>
        <rFont val="Calibri"/>
        <family val="2"/>
      </rPr>
      <t>P</t>
    </r>
    <r>
      <rPr>
        <vertAlign val="subscript"/>
        <sz val="11"/>
        <color theme="1"/>
        <rFont val="Calibri"/>
        <family val="2"/>
      </rPr>
      <t>n</t>
    </r>
    <r>
      <rPr>
        <sz val="11"/>
        <color theme="1"/>
        <rFont val="Calibri"/>
        <family val="2"/>
      </rPr>
      <t>=</t>
    </r>
    <r>
      <rPr>
        <sz val="11"/>
        <color theme="1"/>
        <rFont val="Calibri"/>
        <family val="2"/>
        <scheme val="minor"/>
      </rPr>
      <t>Fi * Pn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</si>
</sst>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11" borderId="0" xfId="0" applyFill="1"/>
    <xf numFmtId="0" fontId="0" fillId="11" borderId="1" xfId="0" applyFill="1" applyBorder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11" borderId="0" xfId="0" applyFill="1" applyAlignment="1">
      <alignment horizontal="center"/>
    </xf>
  </cellXfs>
  <cellStyles count="1">
    <cellStyle name="Normal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141"/>
  <sheetViews>
    <sheetView tabSelected="1" workbookViewId="0">
      <pane xSplit="3" ySplit="8" topLeftCell="AQ113" activePane="bottomRight" state="frozen"/>
      <selection pane="topRight" activeCell="D1" sqref="D1"/>
      <selection pane="bottomLeft" activeCell="A9" sqref="A9"/>
      <selection pane="bottomRight" activeCell="BF113" sqref="BF113"/>
    </sheetView>
  </sheetViews>
  <sheetFormatPr defaultRowHeight="15" x14ac:dyDescent="0.25"/>
  <cols>
    <col min="2" max="2" width="8.7109375" customWidth="1"/>
    <col min="3" max="3" width="15.140625" customWidth="1"/>
    <col min="15" max="15" width="10" bestFit="1" customWidth="1"/>
    <col min="21" max="21" width="9.85546875" customWidth="1"/>
    <col min="25" max="28" width="9.140625" style="4"/>
    <col min="30" max="31" width="9.140625" style="4"/>
    <col min="33" max="35" width="9.140625" style="4"/>
    <col min="36" max="36" width="9.140625" style="5"/>
    <col min="39" max="39" width="13" customWidth="1"/>
    <col min="40" max="40" width="13.28515625" customWidth="1"/>
    <col min="45" max="45" width="11.140625" customWidth="1"/>
    <col min="46" max="46" width="11" customWidth="1"/>
  </cols>
  <sheetData>
    <row r="2" spans="1:54" x14ac:dyDescent="0.25">
      <c r="A2" t="s">
        <v>144</v>
      </c>
      <c r="B2">
        <v>149</v>
      </c>
    </row>
    <row r="3" spans="1:54" x14ac:dyDescent="0.25">
      <c r="A3" t="s">
        <v>182</v>
      </c>
      <c r="B3">
        <v>3.2031999999999998</v>
      </c>
    </row>
    <row r="4" spans="1:54" x14ac:dyDescent="0.25">
      <c r="A4" t="s">
        <v>145</v>
      </c>
      <c r="B4">
        <v>10</v>
      </c>
    </row>
    <row r="6" spans="1:54" x14ac:dyDescent="0.25">
      <c r="F6">
        <v>16</v>
      </c>
    </row>
    <row r="7" spans="1:54" x14ac:dyDescent="0.25">
      <c r="G7" s="6" t="s">
        <v>0</v>
      </c>
      <c r="H7" s="6"/>
      <c r="I7" s="6"/>
      <c r="J7" s="6"/>
      <c r="K7" s="6"/>
      <c r="L7" s="6"/>
      <c r="M7" s="6"/>
      <c r="N7" s="7" t="s">
        <v>1</v>
      </c>
      <c r="O7" s="7"/>
      <c r="P7" s="7"/>
      <c r="Q7" s="7"/>
      <c r="R7" s="7"/>
      <c r="S7" s="7"/>
      <c r="T7" s="7"/>
      <c r="U7" s="7"/>
      <c r="V7" s="8" t="s">
        <v>2</v>
      </c>
      <c r="W7" s="8"/>
      <c r="X7" s="8"/>
      <c r="Y7" s="15" t="s">
        <v>171</v>
      </c>
      <c r="Z7" s="15"/>
      <c r="AA7" s="15"/>
      <c r="AB7" s="10" t="s">
        <v>172</v>
      </c>
      <c r="AC7" s="10"/>
      <c r="AD7" s="10"/>
      <c r="AE7" s="10"/>
      <c r="AF7" s="10"/>
      <c r="AG7" s="12" t="s">
        <v>173</v>
      </c>
      <c r="AH7" s="12"/>
      <c r="AI7" s="13" t="s">
        <v>174</v>
      </c>
      <c r="AJ7" s="13"/>
      <c r="AK7" s="13"/>
      <c r="AL7" s="13"/>
      <c r="AM7" s="11" t="s">
        <v>175</v>
      </c>
      <c r="AN7" s="11"/>
      <c r="AO7" s="11"/>
      <c r="AP7" s="11"/>
      <c r="AQ7" s="9" t="s">
        <v>176</v>
      </c>
      <c r="AR7" s="9"/>
      <c r="AS7" s="9"/>
      <c r="AT7" s="9"/>
      <c r="AU7" s="14" t="s">
        <v>177</v>
      </c>
      <c r="AV7" s="14"/>
      <c r="AW7" s="14"/>
      <c r="AX7" s="11" t="s">
        <v>178</v>
      </c>
      <c r="AY7" s="11"/>
      <c r="AZ7" s="11"/>
      <c r="BA7" s="11"/>
      <c r="BB7" s="11"/>
    </row>
    <row r="8" spans="1:54" ht="18" x14ac:dyDescent="0.35">
      <c r="B8">
        <f>B7+1</f>
        <v>1</v>
      </c>
      <c r="D8" t="s">
        <v>3</v>
      </c>
      <c r="E8" t="s">
        <v>4</v>
      </c>
      <c r="F8" t="s">
        <v>181</v>
      </c>
      <c r="G8" t="s">
        <v>5</v>
      </c>
      <c r="H8" t="s">
        <v>6</v>
      </c>
      <c r="I8" t="s">
        <v>7</v>
      </c>
      <c r="J8" t="s">
        <v>8</v>
      </c>
      <c r="K8" t="s">
        <v>9</v>
      </c>
      <c r="L8" t="s">
        <v>10</v>
      </c>
      <c r="M8" t="s">
        <v>11</v>
      </c>
      <c r="N8" t="s">
        <v>6</v>
      </c>
      <c r="O8" t="s">
        <v>179</v>
      </c>
      <c r="P8" t="s">
        <v>7</v>
      </c>
      <c r="Q8" t="s">
        <v>8</v>
      </c>
      <c r="R8" t="s">
        <v>180</v>
      </c>
      <c r="S8" t="s">
        <v>12</v>
      </c>
      <c r="T8" t="s">
        <v>10</v>
      </c>
      <c r="U8" t="s">
        <v>13</v>
      </c>
      <c r="V8" t="s">
        <v>14</v>
      </c>
      <c r="W8" t="s">
        <v>15</v>
      </c>
      <c r="X8" t="s">
        <v>16</v>
      </c>
      <c r="Y8" s="4" t="s">
        <v>9</v>
      </c>
      <c r="Z8" s="4" t="s">
        <v>146</v>
      </c>
      <c r="AA8" s="4" t="s">
        <v>154</v>
      </c>
      <c r="AB8" s="4" t="s">
        <v>184</v>
      </c>
      <c r="AC8" t="s">
        <v>183</v>
      </c>
      <c r="AD8" s="4" t="s">
        <v>185</v>
      </c>
      <c r="AE8" s="4" t="s">
        <v>186</v>
      </c>
      <c r="AF8" t="s">
        <v>147</v>
      </c>
      <c r="AG8" s="4" t="s">
        <v>148</v>
      </c>
      <c r="AH8" s="4" t="s">
        <v>149</v>
      </c>
      <c r="AI8" s="4" t="s">
        <v>150</v>
      </c>
      <c r="AJ8" s="5" t="s">
        <v>151</v>
      </c>
      <c r="AK8" t="s">
        <v>152</v>
      </c>
      <c r="AL8" t="s">
        <v>153</v>
      </c>
      <c r="AM8" s="2" t="s">
        <v>155</v>
      </c>
      <c r="AN8" s="1" t="s">
        <v>156</v>
      </c>
      <c r="AO8" t="s">
        <v>157</v>
      </c>
      <c r="AP8" t="s">
        <v>158</v>
      </c>
      <c r="AQ8" t="s">
        <v>160</v>
      </c>
      <c r="AR8" t="s">
        <v>159</v>
      </c>
      <c r="AS8" t="s">
        <v>162</v>
      </c>
      <c r="AT8" t="s">
        <v>161</v>
      </c>
      <c r="AU8" t="s">
        <v>164</v>
      </c>
      <c r="AV8" t="s">
        <v>165</v>
      </c>
      <c r="AW8" t="s">
        <v>166</v>
      </c>
      <c r="AX8" t="s">
        <v>167</v>
      </c>
      <c r="AY8" t="s">
        <v>168</v>
      </c>
      <c r="AZ8" t="s">
        <v>170</v>
      </c>
      <c r="BA8" t="s">
        <v>169</v>
      </c>
      <c r="BB8" t="s">
        <v>163</v>
      </c>
    </row>
    <row r="9" spans="1:54" x14ac:dyDescent="0.25">
      <c r="C9" t="s">
        <v>17</v>
      </c>
      <c r="D9">
        <v>84.7</v>
      </c>
      <c r="E9">
        <v>10800</v>
      </c>
      <c r="F9">
        <f>2*E9</f>
        <v>21600</v>
      </c>
      <c r="G9">
        <v>44.5</v>
      </c>
      <c r="H9">
        <v>40800000</v>
      </c>
      <c r="I9">
        <v>287000</v>
      </c>
      <c r="J9">
        <v>61.2</v>
      </c>
      <c r="K9">
        <v>61</v>
      </c>
      <c r="L9">
        <v>518000</v>
      </c>
      <c r="M9">
        <v>26.7</v>
      </c>
      <c r="N9">
        <v>40800000</v>
      </c>
      <c r="O9">
        <f>2*(N9+E9*(S9+($B$4/2))^2)</f>
        <v>175689600</v>
      </c>
      <c r="P9">
        <v>287000</v>
      </c>
      <c r="Q9">
        <v>61.2</v>
      </c>
      <c r="R9">
        <f>ROUND((O9/F9)^0.5,1)</f>
        <v>90.2</v>
      </c>
      <c r="S9">
        <v>61</v>
      </c>
      <c r="T9">
        <v>518000</v>
      </c>
      <c r="U9">
        <v>26.7</v>
      </c>
      <c r="V9">
        <v>203</v>
      </c>
      <c r="W9">
        <v>203</v>
      </c>
      <c r="X9">
        <v>28.6</v>
      </c>
      <c r="Y9" s="4">
        <f>K9</f>
        <v>61</v>
      </c>
      <c r="Z9" s="4">
        <f>V9-Y9</f>
        <v>142</v>
      </c>
      <c r="AA9" s="4">
        <f>F9</f>
        <v>21600</v>
      </c>
      <c r="AB9" s="4">
        <f>ROUND(1000*B$3/MIN(J9,R9),0)</f>
        <v>52</v>
      </c>
      <c r="AC9">
        <f>1973920.88/(AB9^2)</f>
        <v>730.00032544378689</v>
      </c>
      <c r="AD9" s="4">
        <f>ROUND(IF(AB9&gt;133,0.877*AC9,250*0.658^(250/AC9))*0.9,2)</f>
        <v>194.95</v>
      </c>
      <c r="AE9" s="4">
        <f>AD9*E9/1000</f>
        <v>2105.46</v>
      </c>
      <c r="AF9">
        <f>ROUND(MAX(B$2,AE9)/2,2)</f>
        <v>1052.73</v>
      </c>
      <c r="AG9" s="4">
        <f>X9</f>
        <v>28.6</v>
      </c>
      <c r="AH9" s="4">
        <f>B$4</f>
        <v>10</v>
      </c>
      <c r="AI9" s="4">
        <f>ROUND(IF(AG9&lt;6,AG9,AG9-2)+0.5,0)</f>
        <v>27</v>
      </c>
      <c r="AJ9" s="5">
        <f>IF(AG9&lt;6,3,IF(AG9&lt;13,5,IF(AG9&lt;19,6,8)))</f>
        <v>8</v>
      </c>
      <c r="AK9">
        <v>8</v>
      </c>
      <c r="AL9">
        <f>IF(AI9&gt;8,AK9,AI9)</f>
        <v>8</v>
      </c>
      <c r="AM9">
        <f>0.1575*AL9</f>
        <v>1.26</v>
      </c>
      <c r="AN9">
        <f>ROUND(0.18*AG9,2)</f>
        <v>5.15</v>
      </c>
      <c r="AO9">
        <f>MIN(AM9,AN9)</f>
        <v>1.26</v>
      </c>
      <c r="AP9" s="3">
        <f t="shared" ref="AP9:AP58" si="0">ROUND(AF9/AO9,0)</f>
        <v>836</v>
      </c>
      <c r="AQ9">
        <f>4*AL9</f>
        <v>32</v>
      </c>
      <c r="AR9">
        <f>30*AL9</f>
        <v>240</v>
      </c>
      <c r="AS9">
        <f t="shared" ref="AS9:AS40" si="1">ROUND(AP9*Y9/V9,0)</f>
        <v>251</v>
      </c>
      <c r="AT9">
        <f>AP9-AS9</f>
        <v>585</v>
      </c>
      <c r="AU9">
        <f t="shared" ref="AU9:AU40" si="2">IF(MAX(AS9,AT9)&gt;AR9,V9,0)</f>
        <v>203</v>
      </c>
      <c r="AV9">
        <f>IF((AT9-(AU9/2))&lt;AQ9,AQ9,(AT9-(AU9/2)))</f>
        <v>483.5</v>
      </c>
      <c r="AW9">
        <f>IF(AP9-AU9-AV9&lt;AQ9,AQ9,AP9-AU9-AV9)</f>
        <v>149.5</v>
      </c>
      <c r="AX9">
        <f>MIN(AV9:AW9)</f>
        <v>149.5</v>
      </c>
      <c r="AY9">
        <f>MAX(AU9:AW9)</f>
        <v>483.5</v>
      </c>
      <c r="AZ9">
        <f>IF(AX9-AQ9&gt;0,1,0)</f>
        <v>1</v>
      </c>
      <c r="BA9">
        <f>IF(AR9-AY9&lt;0,0,1)</f>
        <v>0</v>
      </c>
      <c r="BB9">
        <f>IF(AZ9+BA9=2,1,0)</f>
        <v>0</v>
      </c>
    </row>
    <row r="10" spans="1:54" x14ac:dyDescent="0.25">
      <c r="C10" t="s">
        <v>18</v>
      </c>
      <c r="D10">
        <v>75.900000000000006</v>
      </c>
      <c r="E10">
        <v>9740</v>
      </c>
      <c r="F10">
        <f t="shared" ref="F10:F73" si="3">2*E10</f>
        <v>19480</v>
      </c>
      <c r="G10">
        <v>41.4</v>
      </c>
      <c r="H10">
        <v>37100000</v>
      </c>
      <c r="I10">
        <v>259000</v>
      </c>
      <c r="J10">
        <v>61.7</v>
      </c>
      <c r="K10">
        <v>59.9</v>
      </c>
      <c r="L10">
        <v>467000</v>
      </c>
      <c r="M10">
        <v>24</v>
      </c>
      <c r="N10">
        <v>37100000</v>
      </c>
      <c r="O10">
        <f t="shared" ref="O10:O73" si="4">2*(N10+E10*(S10+($B$4/2))^2)</f>
        <v>156249954.80000001</v>
      </c>
      <c r="P10">
        <v>259000</v>
      </c>
      <c r="Q10">
        <v>61.7</v>
      </c>
      <c r="R10">
        <f t="shared" ref="R10:R73" si="5">ROUND((O10/F10)^0.5,1)</f>
        <v>89.6</v>
      </c>
      <c r="S10">
        <v>59.9</v>
      </c>
      <c r="T10">
        <v>467000</v>
      </c>
      <c r="U10">
        <v>24</v>
      </c>
      <c r="V10">
        <v>203</v>
      </c>
      <c r="W10">
        <v>203</v>
      </c>
      <c r="X10">
        <v>25.4</v>
      </c>
      <c r="Y10" s="4">
        <f t="shared" ref="Y10:Y73" si="6">K10</f>
        <v>59.9</v>
      </c>
      <c r="Z10" s="4">
        <f t="shared" ref="Z10:Z73" si="7">V10-Y10</f>
        <v>143.1</v>
      </c>
      <c r="AA10" s="4">
        <f t="shared" ref="AA10:AA73" si="8">F10</f>
        <v>19480</v>
      </c>
      <c r="AB10" s="4">
        <f t="shared" ref="AB10:AB73" si="9">ROUND(1000*B$3/MIN(J10,R10),0)</f>
        <v>52</v>
      </c>
      <c r="AC10">
        <f t="shared" ref="AC10:AC73" si="10">1973920.88/(AB10^2)</f>
        <v>730.00032544378689</v>
      </c>
      <c r="AD10" s="4">
        <f t="shared" ref="AD10:AD73" si="11">ROUND(IF(AB10&gt;133,0.877*AC10,250*0.658^(250/AC10))*0.9,2)</f>
        <v>194.95</v>
      </c>
      <c r="AE10" s="4">
        <f t="shared" ref="AE10:AE73" si="12">AD10*E10/1000</f>
        <v>1898.8130000000001</v>
      </c>
      <c r="AF10">
        <f t="shared" ref="AF10:AF73" si="13">ROUND(MAX(B$2,AE10)/2,2)</f>
        <v>949.41</v>
      </c>
      <c r="AG10" s="4">
        <f t="shared" ref="AG10:AG73" si="14">X10</f>
        <v>25.4</v>
      </c>
      <c r="AH10" s="4">
        <f t="shared" ref="AH10:AH73" si="15">B$4</f>
        <v>10</v>
      </c>
      <c r="AI10" s="4">
        <f t="shared" ref="AI10:AI73" si="16">ROUND(IF(AG10&lt;6,AG10,AG10-2)+0.5,0)</f>
        <v>24</v>
      </c>
      <c r="AJ10" s="5">
        <f t="shared" ref="AJ10:AJ73" si="17">IF(AG10&lt;6,3,IF(AG10&lt;13,5,IF(AG10&lt;19,6,8)))</f>
        <v>8</v>
      </c>
      <c r="AK10">
        <v>8</v>
      </c>
      <c r="AL10">
        <f t="shared" ref="AL10:AL73" si="18">IF(AI10&gt;8,AK10,AI10)</f>
        <v>8</v>
      </c>
      <c r="AM10">
        <f t="shared" ref="AM10:AM73" si="19">0.1575*AL10</f>
        <v>1.26</v>
      </c>
      <c r="AN10">
        <f t="shared" ref="AN10:AN73" si="20">ROUND(0.18*AG10,2)</f>
        <v>4.57</v>
      </c>
      <c r="AO10">
        <f t="shared" ref="AO10:AO73" si="21">MIN(AM10,AN10)</f>
        <v>1.26</v>
      </c>
      <c r="AP10" s="3">
        <f t="shared" si="0"/>
        <v>754</v>
      </c>
      <c r="AQ10">
        <f t="shared" ref="AQ10:AQ73" si="22">4*AL10</f>
        <v>32</v>
      </c>
      <c r="AR10">
        <f t="shared" ref="AR10:AR73" si="23">30*AL10</f>
        <v>240</v>
      </c>
      <c r="AS10">
        <f t="shared" si="1"/>
        <v>222</v>
      </c>
      <c r="AT10">
        <f t="shared" ref="AT10:AT73" si="24">AP10-AS10</f>
        <v>532</v>
      </c>
      <c r="AU10">
        <f t="shared" si="2"/>
        <v>203</v>
      </c>
      <c r="AV10">
        <f t="shared" ref="AV10:AV73" si="25">IF((AT10-(AU10/2))&lt;AQ10,AQ10,(AT10-(AU10/2)))</f>
        <v>430.5</v>
      </c>
      <c r="AW10">
        <f t="shared" ref="AW10:AW73" si="26">IF(AP10-AU10-AV10&lt;AQ10,AQ10,AP10-AU10-AV10)</f>
        <v>120.5</v>
      </c>
      <c r="AX10">
        <f t="shared" ref="AX10:AX73" si="27">MIN(AV10:AW10)</f>
        <v>120.5</v>
      </c>
      <c r="AY10">
        <f t="shared" ref="AY10:AY73" si="28">MAX(AU10:AW10)</f>
        <v>430.5</v>
      </c>
      <c r="AZ10">
        <f t="shared" ref="AZ10:AZ73" si="29">IF(AX10-AQ10&gt;0,1,0)</f>
        <v>1</v>
      </c>
      <c r="BA10">
        <f t="shared" ref="BA10:BA73" si="30">IF(AR10-AY10&lt;0,0,1)</f>
        <v>0</v>
      </c>
      <c r="BB10">
        <f t="shared" ref="BB10:BB73" si="31">IF(AZ10+BA10=2,1,0)</f>
        <v>0</v>
      </c>
    </row>
    <row r="11" spans="1:54" x14ac:dyDescent="0.25">
      <c r="C11" t="s">
        <v>19</v>
      </c>
      <c r="D11">
        <v>67</v>
      </c>
      <c r="E11">
        <v>8580</v>
      </c>
      <c r="F11">
        <f t="shared" si="3"/>
        <v>17160</v>
      </c>
      <c r="G11">
        <v>38.1</v>
      </c>
      <c r="H11">
        <v>33200000.000000004</v>
      </c>
      <c r="I11">
        <v>229000</v>
      </c>
      <c r="J11">
        <v>62.2</v>
      </c>
      <c r="K11">
        <v>58.7</v>
      </c>
      <c r="L11">
        <v>415000</v>
      </c>
      <c r="M11">
        <v>21.1</v>
      </c>
      <c r="N11">
        <v>33200000.000000004</v>
      </c>
      <c r="O11">
        <f t="shared" si="4"/>
        <v>136029960.40000001</v>
      </c>
      <c r="P11">
        <v>229000</v>
      </c>
      <c r="Q11">
        <v>62.2</v>
      </c>
      <c r="R11">
        <f t="shared" si="5"/>
        <v>89</v>
      </c>
      <c r="S11">
        <v>58.7</v>
      </c>
      <c r="T11">
        <v>415000</v>
      </c>
      <c r="U11">
        <v>21.1</v>
      </c>
      <c r="V11">
        <v>203</v>
      </c>
      <c r="W11">
        <v>203</v>
      </c>
      <c r="X11">
        <v>22.2</v>
      </c>
      <c r="Y11" s="4">
        <f t="shared" si="6"/>
        <v>58.7</v>
      </c>
      <c r="Z11" s="4">
        <f t="shared" si="7"/>
        <v>144.30000000000001</v>
      </c>
      <c r="AA11" s="4">
        <f t="shared" si="8"/>
        <v>17160</v>
      </c>
      <c r="AB11" s="4">
        <f t="shared" si="9"/>
        <v>51</v>
      </c>
      <c r="AC11">
        <f t="shared" si="10"/>
        <v>758.90845059592459</v>
      </c>
      <c r="AD11" s="4">
        <f t="shared" si="11"/>
        <v>196.02</v>
      </c>
      <c r="AE11" s="4">
        <f t="shared" si="12"/>
        <v>1681.8516000000002</v>
      </c>
      <c r="AF11">
        <f t="shared" si="13"/>
        <v>840.93</v>
      </c>
      <c r="AG11" s="4">
        <f t="shared" si="14"/>
        <v>22.2</v>
      </c>
      <c r="AH11" s="4">
        <f t="shared" si="15"/>
        <v>10</v>
      </c>
      <c r="AI11" s="4">
        <f t="shared" si="16"/>
        <v>21</v>
      </c>
      <c r="AJ11" s="5">
        <f t="shared" si="17"/>
        <v>8</v>
      </c>
      <c r="AK11">
        <v>8</v>
      </c>
      <c r="AL11">
        <f t="shared" si="18"/>
        <v>8</v>
      </c>
      <c r="AM11">
        <f t="shared" si="19"/>
        <v>1.26</v>
      </c>
      <c r="AN11">
        <f t="shared" si="20"/>
        <v>4</v>
      </c>
      <c r="AO11">
        <f t="shared" si="21"/>
        <v>1.26</v>
      </c>
      <c r="AP11" s="3">
        <f t="shared" si="0"/>
        <v>667</v>
      </c>
      <c r="AQ11">
        <f t="shared" si="22"/>
        <v>32</v>
      </c>
      <c r="AR11">
        <f t="shared" si="23"/>
        <v>240</v>
      </c>
      <c r="AS11">
        <f t="shared" si="1"/>
        <v>193</v>
      </c>
      <c r="AT11">
        <f t="shared" si="24"/>
        <v>474</v>
      </c>
      <c r="AU11">
        <f t="shared" si="2"/>
        <v>203</v>
      </c>
      <c r="AV11">
        <f t="shared" si="25"/>
        <v>372.5</v>
      </c>
      <c r="AW11">
        <f t="shared" si="26"/>
        <v>91.5</v>
      </c>
      <c r="AX11">
        <f t="shared" si="27"/>
        <v>91.5</v>
      </c>
      <c r="AY11">
        <f t="shared" si="28"/>
        <v>372.5</v>
      </c>
      <c r="AZ11">
        <f t="shared" si="29"/>
        <v>1</v>
      </c>
      <c r="BA11">
        <f t="shared" si="30"/>
        <v>0</v>
      </c>
      <c r="BB11">
        <f t="shared" si="31"/>
        <v>0</v>
      </c>
    </row>
    <row r="12" spans="1:54" x14ac:dyDescent="0.25">
      <c r="C12" t="s">
        <v>20</v>
      </c>
      <c r="D12">
        <v>57.9</v>
      </c>
      <c r="E12">
        <v>7420</v>
      </c>
      <c r="F12">
        <f t="shared" si="3"/>
        <v>14840</v>
      </c>
      <c r="G12">
        <v>35.1</v>
      </c>
      <c r="H12">
        <v>29100000</v>
      </c>
      <c r="I12">
        <v>200000</v>
      </c>
      <c r="J12">
        <v>62.5</v>
      </c>
      <c r="K12">
        <v>57.4</v>
      </c>
      <c r="L12">
        <v>361000</v>
      </c>
      <c r="M12">
        <v>18.3</v>
      </c>
      <c r="N12">
        <v>29100000</v>
      </c>
      <c r="O12">
        <f t="shared" si="4"/>
        <v>115983398.40000001</v>
      </c>
      <c r="P12">
        <v>200000</v>
      </c>
      <c r="Q12">
        <v>62.5</v>
      </c>
      <c r="R12">
        <f t="shared" si="5"/>
        <v>88.4</v>
      </c>
      <c r="S12">
        <v>57.4</v>
      </c>
      <c r="T12">
        <v>361000</v>
      </c>
      <c r="U12">
        <v>18.3</v>
      </c>
      <c r="V12">
        <v>203</v>
      </c>
      <c r="W12">
        <v>203</v>
      </c>
      <c r="X12">
        <v>19.100000000000001</v>
      </c>
      <c r="Y12" s="4">
        <f t="shared" si="6"/>
        <v>57.4</v>
      </c>
      <c r="Z12" s="4">
        <f t="shared" si="7"/>
        <v>145.6</v>
      </c>
      <c r="AA12" s="4">
        <f t="shared" si="8"/>
        <v>14840</v>
      </c>
      <c r="AB12" s="4">
        <f t="shared" si="9"/>
        <v>51</v>
      </c>
      <c r="AC12">
        <f t="shared" si="10"/>
        <v>758.90845059592459</v>
      </c>
      <c r="AD12" s="4">
        <f t="shared" si="11"/>
        <v>196.02</v>
      </c>
      <c r="AE12" s="4">
        <f t="shared" si="12"/>
        <v>1454.4684000000002</v>
      </c>
      <c r="AF12">
        <f t="shared" si="13"/>
        <v>727.23</v>
      </c>
      <c r="AG12" s="4">
        <f t="shared" si="14"/>
        <v>19.100000000000001</v>
      </c>
      <c r="AH12" s="4">
        <f t="shared" si="15"/>
        <v>10</v>
      </c>
      <c r="AI12" s="4">
        <f t="shared" si="16"/>
        <v>18</v>
      </c>
      <c r="AJ12" s="5">
        <f t="shared" si="17"/>
        <v>8</v>
      </c>
      <c r="AK12">
        <v>8</v>
      </c>
      <c r="AL12">
        <f t="shared" si="18"/>
        <v>8</v>
      </c>
      <c r="AM12">
        <f t="shared" si="19"/>
        <v>1.26</v>
      </c>
      <c r="AN12">
        <f t="shared" si="20"/>
        <v>3.44</v>
      </c>
      <c r="AO12">
        <f t="shared" si="21"/>
        <v>1.26</v>
      </c>
      <c r="AP12" s="3">
        <f t="shared" si="0"/>
        <v>577</v>
      </c>
      <c r="AQ12">
        <f t="shared" si="22"/>
        <v>32</v>
      </c>
      <c r="AR12">
        <f t="shared" si="23"/>
        <v>240</v>
      </c>
      <c r="AS12">
        <f t="shared" si="1"/>
        <v>163</v>
      </c>
      <c r="AT12">
        <f t="shared" si="24"/>
        <v>414</v>
      </c>
      <c r="AU12">
        <f t="shared" si="2"/>
        <v>203</v>
      </c>
      <c r="AV12">
        <f t="shared" si="25"/>
        <v>312.5</v>
      </c>
      <c r="AW12">
        <f t="shared" si="26"/>
        <v>61.5</v>
      </c>
      <c r="AX12">
        <f t="shared" si="27"/>
        <v>61.5</v>
      </c>
      <c r="AY12">
        <f t="shared" si="28"/>
        <v>312.5</v>
      </c>
      <c r="AZ12">
        <f t="shared" si="29"/>
        <v>1</v>
      </c>
      <c r="BA12">
        <f t="shared" si="30"/>
        <v>0</v>
      </c>
      <c r="BB12">
        <f t="shared" si="31"/>
        <v>0</v>
      </c>
    </row>
    <row r="13" spans="1:54" x14ac:dyDescent="0.25">
      <c r="C13" t="s">
        <v>21</v>
      </c>
      <c r="D13">
        <v>48.7</v>
      </c>
      <c r="E13">
        <v>6250</v>
      </c>
      <c r="F13">
        <f t="shared" si="3"/>
        <v>12500</v>
      </c>
      <c r="G13">
        <v>31.8</v>
      </c>
      <c r="H13">
        <v>24800000</v>
      </c>
      <c r="I13">
        <v>169000</v>
      </c>
      <c r="J13">
        <v>63</v>
      </c>
      <c r="K13">
        <v>56.1</v>
      </c>
      <c r="L13">
        <v>305000</v>
      </c>
      <c r="M13">
        <v>15.4</v>
      </c>
      <c r="N13">
        <v>24800000</v>
      </c>
      <c r="O13">
        <f t="shared" si="4"/>
        <v>96265125</v>
      </c>
      <c r="P13">
        <v>169000</v>
      </c>
      <c r="Q13">
        <v>63</v>
      </c>
      <c r="R13">
        <f t="shared" si="5"/>
        <v>87.8</v>
      </c>
      <c r="S13">
        <v>56.1</v>
      </c>
      <c r="T13">
        <v>305000</v>
      </c>
      <c r="U13">
        <v>15.4</v>
      </c>
      <c r="V13">
        <v>203</v>
      </c>
      <c r="W13">
        <v>203</v>
      </c>
      <c r="X13">
        <v>15.9</v>
      </c>
      <c r="Y13" s="4">
        <f t="shared" si="6"/>
        <v>56.1</v>
      </c>
      <c r="Z13" s="4">
        <f t="shared" si="7"/>
        <v>146.9</v>
      </c>
      <c r="AA13" s="4">
        <f t="shared" si="8"/>
        <v>12500</v>
      </c>
      <c r="AB13" s="4">
        <f t="shared" si="9"/>
        <v>51</v>
      </c>
      <c r="AC13">
        <f t="shared" si="10"/>
        <v>758.90845059592459</v>
      </c>
      <c r="AD13" s="4">
        <f t="shared" si="11"/>
        <v>196.02</v>
      </c>
      <c r="AE13" s="4">
        <f t="shared" si="12"/>
        <v>1225.125</v>
      </c>
      <c r="AF13">
        <f t="shared" si="13"/>
        <v>612.55999999999995</v>
      </c>
      <c r="AG13" s="4">
        <f t="shared" si="14"/>
        <v>15.9</v>
      </c>
      <c r="AH13" s="4">
        <f t="shared" si="15"/>
        <v>10</v>
      </c>
      <c r="AI13" s="4">
        <f t="shared" si="16"/>
        <v>14</v>
      </c>
      <c r="AJ13" s="5">
        <f t="shared" si="17"/>
        <v>6</v>
      </c>
      <c r="AK13">
        <v>8</v>
      </c>
      <c r="AL13">
        <f t="shared" si="18"/>
        <v>8</v>
      </c>
      <c r="AM13">
        <f t="shared" si="19"/>
        <v>1.26</v>
      </c>
      <c r="AN13">
        <f t="shared" si="20"/>
        <v>2.86</v>
      </c>
      <c r="AO13">
        <f t="shared" si="21"/>
        <v>1.26</v>
      </c>
      <c r="AP13" s="3">
        <f t="shared" si="0"/>
        <v>486</v>
      </c>
      <c r="AQ13">
        <f t="shared" si="22"/>
        <v>32</v>
      </c>
      <c r="AR13">
        <f t="shared" si="23"/>
        <v>240</v>
      </c>
      <c r="AS13">
        <f t="shared" si="1"/>
        <v>134</v>
      </c>
      <c r="AT13">
        <f t="shared" si="24"/>
        <v>352</v>
      </c>
      <c r="AU13">
        <f t="shared" si="2"/>
        <v>203</v>
      </c>
      <c r="AV13">
        <f t="shared" si="25"/>
        <v>250.5</v>
      </c>
      <c r="AW13">
        <f t="shared" si="26"/>
        <v>32.5</v>
      </c>
      <c r="AX13">
        <f t="shared" si="27"/>
        <v>32.5</v>
      </c>
      <c r="AY13">
        <f t="shared" si="28"/>
        <v>250.5</v>
      </c>
      <c r="AZ13">
        <f t="shared" si="29"/>
        <v>1</v>
      </c>
      <c r="BA13">
        <f t="shared" si="30"/>
        <v>0</v>
      </c>
      <c r="BB13">
        <f t="shared" si="31"/>
        <v>0</v>
      </c>
    </row>
    <row r="14" spans="1:54" x14ac:dyDescent="0.25">
      <c r="C14" t="s">
        <v>22</v>
      </c>
      <c r="D14">
        <v>44</v>
      </c>
      <c r="E14">
        <v>5660</v>
      </c>
      <c r="F14">
        <f t="shared" si="3"/>
        <v>11320</v>
      </c>
      <c r="G14">
        <v>30.2</v>
      </c>
      <c r="H14">
        <v>22600000</v>
      </c>
      <c r="I14">
        <v>153000</v>
      </c>
      <c r="J14">
        <v>63.2</v>
      </c>
      <c r="K14">
        <v>55.6</v>
      </c>
      <c r="L14">
        <v>275000</v>
      </c>
      <c r="M14">
        <v>13.9</v>
      </c>
      <c r="N14">
        <v>22600000</v>
      </c>
      <c r="O14">
        <f t="shared" si="4"/>
        <v>86771115.200000003</v>
      </c>
      <c r="P14">
        <v>153000</v>
      </c>
      <c r="Q14">
        <v>63.2</v>
      </c>
      <c r="R14">
        <f t="shared" si="5"/>
        <v>87.6</v>
      </c>
      <c r="S14">
        <v>55.6</v>
      </c>
      <c r="T14">
        <v>275000</v>
      </c>
      <c r="U14">
        <v>13.9</v>
      </c>
      <c r="V14">
        <v>203</v>
      </c>
      <c r="W14">
        <v>203</v>
      </c>
      <c r="X14">
        <v>14.3</v>
      </c>
      <c r="Y14" s="4">
        <f t="shared" si="6"/>
        <v>55.6</v>
      </c>
      <c r="Z14" s="4">
        <f t="shared" si="7"/>
        <v>147.4</v>
      </c>
      <c r="AA14" s="4">
        <f t="shared" si="8"/>
        <v>11320</v>
      </c>
      <c r="AB14" s="4">
        <f t="shared" si="9"/>
        <v>51</v>
      </c>
      <c r="AC14">
        <f t="shared" si="10"/>
        <v>758.90845059592459</v>
      </c>
      <c r="AD14" s="4">
        <f t="shared" si="11"/>
        <v>196.02</v>
      </c>
      <c r="AE14" s="4">
        <f t="shared" si="12"/>
        <v>1109.4731999999999</v>
      </c>
      <c r="AF14">
        <f t="shared" si="13"/>
        <v>554.74</v>
      </c>
      <c r="AG14" s="4">
        <f t="shared" si="14"/>
        <v>14.3</v>
      </c>
      <c r="AH14" s="4">
        <f t="shared" si="15"/>
        <v>10</v>
      </c>
      <c r="AI14" s="4">
        <f t="shared" si="16"/>
        <v>13</v>
      </c>
      <c r="AJ14" s="5">
        <f t="shared" si="17"/>
        <v>6</v>
      </c>
      <c r="AK14">
        <v>8</v>
      </c>
      <c r="AL14">
        <f t="shared" si="18"/>
        <v>8</v>
      </c>
      <c r="AM14">
        <f t="shared" si="19"/>
        <v>1.26</v>
      </c>
      <c r="AN14">
        <f t="shared" si="20"/>
        <v>2.57</v>
      </c>
      <c r="AO14">
        <f t="shared" si="21"/>
        <v>1.26</v>
      </c>
      <c r="AP14" s="3">
        <f t="shared" si="0"/>
        <v>440</v>
      </c>
      <c r="AQ14">
        <f t="shared" si="22"/>
        <v>32</v>
      </c>
      <c r="AR14">
        <f t="shared" si="23"/>
        <v>240</v>
      </c>
      <c r="AS14">
        <f t="shared" si="1"/>
        <v>121</v>
      </c>
      <c r="AT14">
        <f t="shared" si="24"/>
        <v>319</v>
      </c>
      <c r="AU14">
        <f t="shared" si="2"/>
        <v>203</v>
      </c>
      <c r="AV14">
        <f t="shared" si="25"/>
        <v>217.5</v>
      </c>
      <c r="AW14">
        <f t="shared" si="26"/>
        <v>32</v>
      </c>
      <c r="AX14">
        <f t="shared" si="27"/>
        <v>32</v>
      </c>
      <c r="AY14">
        <f t="shared" si="28"/>
        <v>217.5</v>
      </c>
      <c r="AZ14">
        <f t="shared" si="29"/>
        <v>0</v>
      </c>
      <c r="BA14">
        <f t="shared" si="30"/>
        <v>1</v>
      </c>
      <c r="BB14">
        <f t="shared" si="31"/>
        <v>0</v>
      </c>
    </row>
    <row r="15" spans="1:54" x14ac:dyDescent="0.25">
      <c r="C15" t="s">
        <v>23</v>
      </c>
      <c r="D15">
        <v>39.299999999999997</v>
      </c>
      <c r="E15">
        <v>5060</v>
      </c>
      <c r="F15">
        <f t="shared" si="3"/>
        <v>10120</v>
      </c>
      <c r="G15">
        <v>28.7</v>
      </c>
      <c r="H15">
        <v>20300000</v>
      </c>
      <c r="I15">
        <v>137000</v>
      </c>
      <c r="J15">
        <v>63.2</v>
      </c>
      <c r="K15">
        <v>55.1</v>
      </c>
      <c r="L15">
        <v>247000</v>
      </c>
      <c r="M15">
        <v>12.4</v>
      </c>
      <c r="N15">
        <v>20300000</v>
      </c>
      <c r="O15">
        <f t="shared" si="4"/>
        <v>77153541.200000003</v>
      </c>
      <c r="P15">
        <v>137000</v>
      </c>
      <c r="Q15">
        <v>63.2</v>
      </c>
      <c r="R15">
        <f t="shared" si="5"/>
        <v>87.3</v>
      </c>
      <c r="S15">
        <v>55.1</v>
      </c>
      <c r="T15">
        <v>247000</v>
      </c>
      <c r="U15">
        <v>12.4</v>
      </c>
      <c r="V15">
        <v>203</v>
      </c>
      <c r="W15">
        <v>203</v>
      </c>
      <c r="X15">
        <v>12.7</v>
      </c>
      <c r="Y15" s="4">
        <f t="shared" si="6"/>
        <v>55.1</v>
      </c>
      <c r="Z15" s="4">
        <f t="shared" si="7"/>
        <v>147.9</v>
      </c>
      <c r="AA15" s="4">
        <f t="shared" si="8"/>
        <v>10120</v>
      </c>
      <c r="AB15" s="4">
        <f t="shared" si="9"/>
        <v>51</v>
      </c>
      <c r="AC15">
        <f t="shared" si="10"/>
        <v>758.90845059592459</v>
      </c>
      <c r="AD15" s="4">
        <f t="shared" si="11"/>
        <v>196.02</v>
      </c>
      <c r="AE15" s="4">
        <f t="shared" si="12"/>
        <v>991.86120000000005</v>
      </c>
      <c r="AF15">
        <f t="shared" si="13"/>
        <v>495.93</v>
      </c>
      <c r="AG15" s="4">
        <f t="shared" si="14"/>
        <v>12.7</v>
      </c>
      <c r="AH15" s="4">
        <f t="shared" si="15"/>
        <v>10</v>
      </c>
      <c r="AI15" s="4">
        <f t="shared" si="16"/>
        <v>11</v>
      </c>
      <c r="AJ15" s="5">
        <f t="shared" si="17"/>
        <v>5</v>
      </c>
      <c r="AK15">
        <v>8</v>
      </c>
      <c r="AL15">
        <f t="shared" si="18"/>
        <v>8</v>
      </c>
      <c r="AM15">
        <f t="shared" si="19"/>
        <v>1.26</v>
      </c>
      <c r="AN15">
        <f t="shared" si="20"/>
        <v>2.29</v>
      </c>
      <c r="AO15">
        <f t="shared" si="21"/>
        <v>1.26</v>
      </c>
      <c r="AP15" s="3">
        <f t="shared" si="0"/>
        <v>394</v>
      </c>
      <c r="AQ15">
        <f t="shared" si="22"/>
        <v>32</v>
      </c>
      <c r="AR15">
        <f t="shared" si="23"/>
        <v>240</v>
      </c>
      <c r="AS15">
        <f t="shared" si="1"/>
        <v>107</v>
      </c>
      <c r="AT15">
        <f t="shared" si="24"/>
        <v>287</v>
      </c>
      <c r="AU15">
        <f t="shared" si="2"/>
        <v>203</v>
      </c>
      <c r="AV15">
        <f t="shared" si="25"/>
        <v>185.5</v>
      </c>
      <c r="AW15">
        <f t="shared" si="26"/>
        <v>32</v>
      </c>
      <c r="AX15">
        <f t="shared" si="27"/>
        <v>32</v>
      </c>
      <c r="AY15">
        <f t="shared" si="28"/>
        <v>203</v>
      </c>
      <c r="AZ15">
        <f t="shared" si="29"/>
        <v>0</v>
      </c>
      <c r="BA15">
        <f t="shared" si="30"/>
        <v>1</v>
      </c>
      <c r="BB15">
        <f t="shared" si="31"/>
        <v>0</v>
      </c>
    </row>
    <row r="16" spans="1:54" x14ac:dyDescent="0.25">
      <c r="C16" t="s">
        <v>24</v>
      </c>
      <c r="D16">
        <v>65.5</v>
      </c>
      <c r="E16">
        <v>8450</v>
      </c>
      <c r="F16">
        <f t="shared" si="3"/>
        <v>16900</v>
      </c>
      <c r="G16">
        <v>38.1</v>
      </c>
      <c r="H16">
        <v>33700000</v>
      </c>
      <c r="I16">
        <v>247000</v>
      </c>
      <c r="J16">
        <v>63.2</v>
      </c>
      <c r="K16">
        <v>67.3</v>
      </c>
      <c r="L16">
        <v>447000</v>
      </c>
      <c r="M16">
        <v>36.799999999999997</v>
      </c>
      <c r="N16">
        <v>16100000.000000002</v>
      </c>
      <c r="O16">
        <f t="shared" si="4"/>
        <v>69373409</v>
      </c>
      <c r="P16">
        <v>146000</v>
      </c>
      <c r="Q16">
        <v>43.7</v>
      </c>
      <c r="R16">
        <f t="shared" si="5"/>
        <v>64.099999999999994</v>
      </c>
      <c r="S16">
        <v>41.9</v>
      </c>
      <c r="T16">
        <v>265000</v>
      </c>
      <c r="U16">
        <v>20.8</v>
      </c>
      <c r="V16">
        <v>203</v>
      </c>
      <c r="W16">
        <v>152</v>
      </c>
      <c r="X16">
        <v>25.4</v>
      </c>
      <c r="Y16" s="4">
        <f t="shared" si="6"/>
        <v>67.3</v>
      </c>
      <c r="Z16" s="4">
        <f t="shared" si="7"/>
        <v>135.69999999999999</v>
      </c>
      <c r="AA16" s="4">
        <f t="shared" si="8"/>
        <v>16900</v>
      </c>
      <c r="AB16" s="4">
        <f t="shared" si="9"/>
        <v>51</v>
      </c>
      <c r="AC16">
        <f t="shared" si="10"/>
        <v>758.90845059592459</v>
      </c>
      <c r="AD16" s="4">
        <f t="shared" si="11"/>
        <v>196.02</v>
      </c>
      <c r="AE16" s="4">
        <f t="shared" si="12"/>
        <v>1656.3689999999999</v>
      </c>
      <c r="AF16">
        <f t="shared" si="13"/>
        <v>828.18</v>
      </c>
      <c r="AG16" s="4">
        <f t="shared" si="14"/>
        <v>25.4</v>
      </c>
      <c r="AH16" s="4">
        <f t="shared" si="15"/>
        <v>10</v>
      </c>
      <c r="AI16" s="4">
        <f t="shared" si="16"/>
        <v>24</v>
      </c>
      <c r="AJ16" s="5">
        <f t="shared" si="17"/>
        <v>8</v>
      </c>
      <c r="AK16">
        <v>8</v>
      </c>
      <c r="AL16">
        <f t="shared" si="18"/>
        <v>8</v>
      </c>
      <c r="AM16">
        <f t="shared" si="19"/>
        <v>1.26</v>
      </c>
      <c r="AN16">
        <f t="shared" si="20"/>
        <v>4.57</v>
      </c>
      <c r="AO16">
        <f t="shared" si="21"/>
        <v>1.26</v>
      </c>
      <c r="AP16" s="3">
        <f t="shared" si="0"/>
        <v>657</v>
      </c>
      <c r="AQ16">
        <f t="shared" si="22"/>
        <v>32</v>
      </c>
      <c r="AR16">
        <f t="shared" si="23"/>
        <v>240</v>
      </c>
      <c r="AS16">
        <f t="shared" si="1"/>
        <v>218</v>
      </c>
      <c r="AT16">
        <f t="shared" si="24"/>
        <v>439</v>
      </c>
      <c r="AU16">
        <f t="shared" si="2"/>
        <v>203</v>
      </c>
      <c r="AV16">
        <f t="shared" si="25"/>
        <v>337.5</v>
      </c>
      <c r="AW16">
        <f t="shared" si="26"/>
        <v>116.5</v>
      </c>
      <c r="AX16">
        <f t="shared" si="27"/>
        <v>116.5</v>
      </c>
      <c r="AY16">
        <f t="shared" si="28"/>
        <v>337.5</v>
      </c>
      <c r="AZ16">
        <f t="shared" si="29"/>
        <v>1</v>
      </c>
      <c r="BA16">
        <f t="shared" si="30"/>
        <v>0</v>
      </c>
      <c r="BB16">
        <f t="shared" si="31"/>
        <v>0</v>
      </c>
    </row>
    <row r="17" spans="3:54" x14ac:dyDescent="0.25">
      <c r="C17" t="s">
        <v>25</v>
      </c>
      <c r="D17">
        <v>57.9</v>
      </c>
      <c r="E17">
        <v>7420</v>
      </c>
      <c r="F17">
        <f t="shared" si="3"/>
        <v>14840</v>
      </c>
      <c r="G17">
        <v>35.1</v>
      </c>
      <c r="H17">
        <v>30100000</v>
      </c>
      <c r="I17">
        <v>220000</v>
      </c>
      <c r="J17">
        <v>63.5</v>
      </c>
      <c r="K17">
        <v>66</v>
      </c>
      <c r="L17">
        <v>398000</v>
      </c>
      <c r="M17">
        <v>36.299999999999997</v>
      </c>
      <c r="N17">
        <v>14500000</v>
      </c>
      <c r="O17">
        <f t="shared" si="4"/>
        <v>59857702.400000006</v>
      </c>
      <c r="P17">
        <v>130000</v>
      </c>
      <c r="Q17">
        <v>44.2</v>
      </c>
      <c r="R17">
        <f t="shared" si="5"/>
        <v>63.5</v>
      </c>
      <c r="S17">
        <v>40.6</v>
      </c>
      <c r="T17">
        <v>236000</v>
      </c>
      <c r="U17">
        <v>18.3</v>
      </c>
      <c r="V17">
        <v>203</v>
      </c>
      <c r="W17">
        <v>152</v>
      </c>
      <c r="X17">
        <v>22.2</v>
      </c>
      <c r="Y17" s="4">
        <f t="shared" si="6"/>
        <v>66</v>
      </c>
      <c r="Z17" s="4">
        <f t="shared" si="7"/>
        <v>137</v>
      </c>
      <c r="AA17" s="4">
        <f t="shared" si="8"/>
        <v>14840</v>
      </c>
      <c r="AB17" s="4">
        <f t="shared" si="9"/>
        <v>50</v>
      </c>
      <c r="AC17">
        <f t="shared" si="10"/>
        <v>789.568352</v>
      </c>
      <c r="AD17" s="4">
        <f t="shared" si="11"/>
        <v>197.07</v>
      </c>
      <c r="AE17" s="4">
        <f t="shared" si="12"/>
        <v>1462.2593999999999</v>
      </c>
      <c r="AF17">
        <f t="shared" si="13"/>
        <v>731.13</v>
      </c>
      <c r="AG17" s="4">
        <f t="shared" si="14"/>
        <v>22.2</v>
      </c>
      <c r="AH17" s="4">
        <f t="shared" si="15"/>
        <v>10</v>
      </c>
      <c r="AI17" s="4">
        <f t="shared" si="16"/>
        <v>21</v>
      </c>
      <c r="AJ17" s="5">
        <f t="shared" si="17"/>
        <v>8</v>
      </c>
      <c r="AK17">
        <v>8</v>
      </c>
      <c r="AL17">
        <f t="shared" si="18"/>
        <v>8</v>
      </c>
      <c r="AM17">
        <f t="shared" si="19"/>
        <v>1.26</v>
      </c>
      <c r="AN17">
        <f t="shared" si="20"/>
        <v>4</v>
      </c>
      <c r="AO17">
        <f t="shared" si="21"/>
        <v>1.26</v>
      </c>
      <c r="AP17" s="3">
        <f t="shared" si="0"/>
        <v>580</v>
      </c>
      <c r="AQ17">
        <f t="shared" si="22"/>
        <v>32</v>
      </c>
      <c r="AR17">
        <f t="shared" si="23"/>
        <v>240</v>
      </c>
      <c r="AS17">
        <f t="shared" si="1"/>
        <v>189</v>
      </c>
      <c r="AT17">
        <f t="shared" si="24"/>
        <v>391</v>
      </c>
      <c r="AU17">
        <f t="shared" si="2"/>
        <v>203</v>
      </c>
      <c r="AV17">
        <f t="shared" si="25"/>
        <v>289.5</v>
      </c>
      <c r="AW17">
        <f t="shared" si="26"/>
        <v>87.5</v>
      </c>
      <c r="AX17">
        <f t="shared" si="27"/>
        <v>87.5</v>
      </c>
      <c r="AY17">
        <f t="shared" si="28"/>
        <v>289.5</v>
      </c>
      <c r="AZ17">
        <f t="shared" si="29"/>
        <v>1</v>
      </c>
      <c r="BA17">
        <f t="shared" si="30"/>
        <v>0</v>
      </c>
      <c r="BB17">
        <f t="shared" si="31"/>
        <v>0</v>
      </c>
    </row>
    <row r="18" spans="3:54" x14ac:dyDescent="0.25">
      <c r="C18" t="s">
        <v>26</v>
      </c>
      <c r="D18">
        <v>50.1</v>
      </c>
      <c r="E18">
        <v>6450</v>
      </c>
      <c r="F18">
        <f t="shared" si="3"/>
        <v>12900</v>
      </c>
      <c r="G18">
        <v>31.8</v>
      </c>
      <c r="H18">
        <v>26400000</v>
      </c>
      <c r="I18">
        <v>192000</v>
      </c>
      <c r="J18">
        <v>64</v>
      </c>
      <c r="K18">
        <v>64.8</v>
      </c>
      <c r="L18">
        <v>346000</v>
      </c>
      <c r="M18">
        <v>34</v>
      </c>
      <c r="N18">
        <v>12800000</v>
      </c>
      <c r="O18">
        <f t="shared" si="4"/>
        <v>51260164</v>
      </c>
      <c r="P18">
        <v>113000</v>
      </c>
      <c r="Q18">
        <v>44.5</v>
      </c>
      <c r="R18">
        <f t="shared" si="5"/>
        <v>63</v>
      </c>
      <c r="S18">
        <v>39.6</v>
      </c>
      <c r="T18">
        <v>205000</v>
      </c>
      <c r="U18">
        <v>15.8</v>
      </c>
      <c r="V18">
        <v>203</v>
      </c>
      <c r="W18">
        <v>152</v>
      </c>
      <c r="X18">
        <v>19.100000000000001</v>
      </c>
      <c r="Y18" s="4">
        <f t="shared" si="6"/>
        <v>64.8</v>
      </c>
      <c r="Z18" s="4">
        <f t="shared" si="7"/>
        <v>138.19999999999999</v>
      </c>
      <c r="AA18" s="4">
        <f t="shared" si="8"/>
        <v>12900</v>
      </c>
      <c r="AB18" s="4">
        <f t="shared" si="9"/>
        <v>51</v>
      </c>
      <c r="AC18">
        <f t="shared" si="10"/>
        <v>758.90845059592459</v>
      </c>
      <c r="AD18" s="4">
        <f t="shared" si="11"/>
        <v>196.02</v>
      </c>
      <c r="AE18" s="4">
        <f t="shared" si="12"/>
        <v>1264.329</v>
      </c>
      <c r="AF18">
        <f t="shared" si="13"/>
        <v>632.16</v>
      </c>
      <c r="AG18" s="4">
        <f t="shared" si="14"/>
        <v>19.100000000000001</v>
      </c>
      <c r="AH18" s="4">
        <f t="shared" si="15"/>
        <v>10</v>
      </c>
      <c r="AI18" s="4">
        <f t="shared" si="16"/>
        <v>18</v>
      </c>
      <c r="AJ18" s="5">
        <f t="shared" si="17"/>
        <v>8</v>
      </c>
      <c r="AK18">
        <v>8</v>
      </c>
      <c r="AL18">
        <f t="shared" si="18"/>
        <v>8</v>
      </c>
      <c r="AM18">
        <f t="shared" si="19"/>
        <v>1.26</v>
      </c>
      <c r="AN18">
        <f t="shared" si="20"/>
        <v>3.44</v>
      </c>
      <c r="AO18">
        <f t="shared" si="21"/>
        <v>1.26</v>
      </c>
      <c r="AP18" s="3">
        <f t="shared" si="0"/>
        <v>502</v>
      </c>
      <c r="AQ18">
        <f t="shared" si="22"/>
        <v>32</v>
      </c>
      <c r="AR18">
        <f t="shared" si="23"/>
        <v>240</v>
      </c>
      <c r="AS18">
        <f t="shared" si="1"/>
        <v>160</v>
      </c>
      <c r="AT18">
        <f t="shared" si="24"/>
        <v>342</v>
      </c>
      <c r="AU18">
        <f t="shared" si="2"/>
        <v>203</v>
      </c>
      <c r="AV18">
        <f t="shared" si="25"/>
        <v>240.5</v>
      </c>
      <c r="AW18">
        <f t="shared" si="26"/>
        <v>58.5</v>
      </c>
      <c r="AX18">
        <f t="shared" si="27"/>
        <v>58.5</v>
      </c>
      <c r="AY18">
        <f t="shared" si="28"/>
        <v>240.5</v>
      </c>
      <c r="AZ18">
        <f t="shared" si="29"/>
        <v>1</v>
      </c>
      <c r="BA18">
        <f t="shared" si="30"/>
        <v>0</v>
      </c>
      <c r="BB18">
        <f t="shared" si="31"/>
        <v>0</v>
      </c>
    </row>
    <row r="19" spans="3:54" x14ac:dyDescent="0.25">
      <c r="C19" t="s">
        <v>27</v>
      </c>
      <c r="D19">
        <v>42.2</v>
      </c>
      <c r="E19">
        <v>5430</v>
      </c>
      <c r="F19">
        <f t="shared" si="3"/>
        <v>10860</v>
      </c>
      <c r="G19">
        <v>28.7</v>
      </c>
      <c r="H19">
        <v>22600000</v>
      </c>
      <c r="I19">
        <v>162000</v>
      </c>
      <c r="J19">
        <v>64.5</v>
      </c>
      <c r="K19">
        <v>63.5</v>
      </c>
      <c r="L19">
        <v>293000</v>
      </c>
      <c r="M19">
        <v>32.299999999999997</v>
      </c>
      <c r="N19">
        <v>11000000</v>
      </c>
      <c r="O19">
        <f t="shared" si="4"/>
        <v>42455461.599999994</v>
      </c>
      <c r="P19">
        <v>96400</v>
      </c>
      <c r="Q19">
        <v>45</v>
      </c>
      <c r="R19">
        <f t="shared" si="5"/>
        <v>62.5</v>
      </c>
      <c r="S19">
        <v>38.4</v>
      </c>
      <c r="T19">
        <v>172000</v>
      </c>
      <c r="U19">
        <v>13.4</v>
      </c>
      <c r="V19">
        <v>203</v>
      </c>
      <c r="W19">
        <v>152</v>
      </c>
      <c r="X19">
        <v>15.9</v>
      </c>
      <c r="Y19" s="4">
        <f t="shared" si="6"/>
        <v>63.5</v>
      </c>
      <c r="Z19" s="4">
        <f t="shared" si="7"/>
        <v>139.5</v>
      </c>
      <c r="AA19" s="4">
        <f t="shared" si="8"/>
        <v>10860</v>
      </c>
      <c r="AB19" s="4">
        <f t="shared" si="9"/>
        <v>51</v>
      </c>
      <c r="AC19">
        <f t="shared" si="10"/>
        <v>758.90845059592459</v>
      </c>
      <c r="AD19" s="4">
        <f t="shared" si="11"/>
        <v>196.02</v>
      </c>
      <c r="AE19" s="4">
        <f t="shared" si="12"/>
        <v>1064.3886</v>
      </c>
      <c r="AF19">
        <f t="shared" si="13"/>
        <v>532.19000000000005</v>
      </c>
      <c r="AG19" s="4">
        <f t="shared" si="14"/>
        <v>15.9</v>
      </c>
      <c r="AH19" s="4">
        <f t="shared" si="15"/>
        <v>10</v>
      </c>
      <c r="AI19" s="4">
        <f t="shared" si="16"/>
        <v>14</v>
      </c>
      <c r="AJ19" s="5">
        <f t="shared" si="17"/>
        <v>6</v>
      </c>
      <c r="AK19">
        <v>8</v>
      </c>
      <c r="AL19">
        <f t="shared" si="18"/>
        <v>8</v>
      </c>
      <c r="AM19">
        <f t="shared" si="19"/>
        <v>1.26</v>
      </c>
      <c r="AN19">
        <f t="shared" si="20"/>
        <v>2.86</v>
      </c>
      <c r="AO19">
        <f t="shared" si="21"/>
        <v>1.26</v>
      </c>
      <c r="AP19" s="3">
        <f t="shared" si="0"/>
        <v>422</v>
      </c>
      <c r="AQ19">
        <f t="shared" si="22"/>
        <v>32</v>
      </c>
      <c r="AR19">
        <f t="shared" si="23"/>
        <v>240</v>
      </c>
      <c r="AS19">
        <f t="shared" si="1"/>
        <v>132</v>
      </c>
      <c r="AT19">
        <f t="shared" si="24"/>
        <v>290</v>
      </c>
      <c r="AU19">
        <f t="shared" si="2"/>
        <v>203</v>
      </c>
      <c r="AV19">
        <f t="shared" si="25"/>
        <v>188.5</v>
      </c>
      <c r="AW19">
        <f t="shared" si="26"/>
        <v>32</v>
      </c>
      <c r="AX19">
        <f t="shared" si="27"/>
        <v>32</v>
      </c>
      <c r="AY19">
        <f t="shared" si="28"/>
        <v>203</v>
      </c>
      <c r="AZ19">
        <f t="shared" si="29"/>
        <v>0</v>
      </c>
      <c r="BA19">
        <f t="shared" si="30"/>
        <v>1</v>
      </c>
      <c r="BB19">
        <f t="shared" si="31"/>
        <v>0</v>
      </c>
    </row>
    <row r="20" spans="3:54" x14ac:dyDescent="0.25">
      <c r="C20" t="s">
        <v>28</v>
      </c>
      <c r="D20">
        <v>38.1</v>
      </c>
      <c r="E20">
        <v>4910</v>
      </c>
      <c r="F20">
        <f t="shared" si="3"/>
        <v>9820</v>
      </c>
      <c r="G20">
        <v>26.9</v>
      </c>
      <c r="H20">
        <v>20600000</v>
      </c>
      <c r="I20">
        <v>147000</v>
      </c>
      <c r="J20">
        <v>64.8</v>
      </c>
      <c r="K20">
        <v>63</v>
      </c>
      <c r="L20">
        <v>265000</v>
      </c>
      <c r="M20">
        <v>31.5</v>
      </c>
      <c r="N20">
        <v>10000000</v>
      </c>
      <c r="O20">
        <f t="shared" si="4"/>
        <v>37988668.799999997</v>
      </c>
      <c r="P20">
        <v>87500</v>
      </c>
      <c r="Q20">
        <v>45.2</v>
      </c>
      <c r="R20">
        <f t="shared" si="5"/>
        <v>62.2</v>
      </c>
      <c r="S20">
        <v>37.799999999999997</v>
      </c>
      <c r="T20">
        <v>156000</v>
      </c>
      <c r="U20">
        <v>12.1</v>
      </c>
      <c r="V20">
        <v>203</v>
      </c>
      <c r="W20">
        <v>152</v>
      </c>
      <c r="X20">
        <v>14.3</v>
      </c>
      <c r="Y20" s="4">
        <f t="shared" si="6"/>
        <v>63</v>
      </c>
      <c r="Z20" s="4">
        <f t="shared" si="7"/>
        <v>140</v>
      </c>
      <c r="AA20" s="4">
        <f t="shared" si="8"/>
        <v>9820</v>
      </c>
      <c r="AB20" s="4">
        <f t="shared" si="9"/>
        <v>51</v>
      </c>
      <c r="AC20">
        <f t="shared" si="10"/>
        <v>758.90845059592459</v>
      </c>
      <c r="AD20" s="4">
        <f t="shared" si="11"/>
        <v>196.02</v>
      </c>
      <c r="AE20" s="4">
        <f t="shared" si="12"/>
        <v>962.45820000000003</v>
      </c>
      <c r="AF20">
        <f t="shared" si="13"/>
        <v>481.23</v>
      </c>
      <c r="AG20" s="4">
        <f t="shared" si="14"/>
        <v>14.3</v>
      </c>
      <c r="AH20" s="4">
        <f t="shared" si="15"/>
        <v>10</v>
      </c>
      <c r="AI20" s="4">
        <f t="shared" si="16"/>
        <v>13</v>
      </c>
      <c r="AJ20" s="5">
        <f t="shared" si="17"/>
        <v>6</v>
      </c>
      <c r="AK20">
        <v>8</v>
      </c>
      <c r="AL20">
        <f t="shared" si="18"/>
        <v>8</v>
      </c>
      <c r="AM20">
        <f t="shared" si="19"/>
        <v>1.26</v>
      </c>
      <c r="AN20">
        <f t="shared" si="20"/>
        <v>2.57</v>
      </c>
      <c r="AO20">
        <f t="shared" si="21"/>
        <v>1.26</v>
      </c>
      <c r="AP20" s="3">
        <f t="shared" si="0"/>
        <v>382</v>
      </c>
      <c r="AQ20">
        <f t="shared" si="22"/>
        <v>32</v>
      </c>
      <c r="AR20">
        <f t="shared" si="23"/>
        <v>240</v>
      </c>
      <c r="AS20">
        <f t="shared" si="1"/>
        <v>119</v>
      </c>
      <c r="AT20">
        <f t="shared" si="24"/>
        <v>263</v>
      </c>
      <c r="AU20">
        <f t="shared" si="2"/>
        <v>203</v>
      </c>
      <c r="AV20">
        <f t="shared" si="25"/>
        <v>161.5</v>
      </c>
      <c r="AW20">
        <f t="shared" si="26"/>
        <v>32</v>
      </c>
      <c r="AX20">
        <f t="shared" si="27"/>
        <v>32</v>
      </c>
      <c r="AY20">
        <f t="shared" si="28"/>
        <v>203</v>
      </c>
      <c r="AZ20">
        <f t="shared" si="29"/>
        <v>0</v>
      </c>
      <c r="BA20">
        <f t="shared" si="30"/>
        <v>1</v>
      </c>
      <c r="BB20">
        <f t="shared" si="31"/>
        <v>0</v>
      </c>
    </row>
    <row r="21" spans="3:54" x14ac:dyDescent="0.25">
      <c r="C21" t="s">
        <v>29</v>
      </c>
      <c r="D21">
        <v>34.1</v>
      </c>
      <c r="E21">
        <v>4390</v>
      </c>
      <c r="F21">
        <f t="shared" si="3"/>
        <v>8780</v>
      </c>
      <c r="G21">
        <v>25.4</v>
      </c>
      <c r="H21">
        <v>18500000</v>
      </c>
      <c r="I21">
        <v>131000</v>
      </c>
      <c r="J21">
        <v>64.8</v>
      </c>
      <c r="K21">
        <v>62.5</v>
      </c>
      <c r="L21">
        <v>239000</v>
      </c>
      <c r="M21">
        <v>30.5</v>
      </c>
      <c r="N21">
        <v>9030000</v>
      </c>
      <c r="O21">
        <f t="shared" si="4"/>
        <v>33621759.799999997</v>
      </c>
      <c r="P21">
        <v>78500</v>
      </c>
      <c r="Q21">
        <v>45.5</v>
      </c>
      <c r="R21">
        <f t="shared" si="5"/>
        <v>61.9</v>
      </c>
      <c r="S21">
        <v>37.1</v>
      </c>
      <c r="T21">
        <v>140000</v>
      </c>
      <c r="U21">
        <v>10.8</v>
      </c>
      <c r="V21">
        <v>203</v>
      </c>
      <c r="W21">
        <v>152</v>
      </c>
      <c r="X21">
        <v>12.7</v>
      </c>
      <c r="Y21" s="4">
        <f t="shared" si="6"/>
        <v>62.5</v>
      </c>
      <c r="Z21" s="4">
        <f t="shared" si="7"/>
        <v>140.5</v>
      </c>
      <c r="AA21" s="4">
        <f t="shared" si="8"/>
        <v>8780</v>
      </c>
      <c r="AB21" s="4">
        <f t="shared" si="9"/>
        <v>52</v>
      </c>
      <c r="AC21">
        <f t="shared" si="10"/>
        <v>730.00032544378689</v>
      </c>
      <c r="AD21" s="4">
        <f t="shared" si="11"/>
        <v>194.95</v>
      </c>
      <c r="AE21" s="4">
        <f t="shared" si="12"/>
        <v>855.83050000000003</v>
      </c>
      <c r="AF21">
        <f t="shared" si="13"/>
        <v>427.92</v>
      </c>
      <c r="AG21" s="4">
        <f t="shared" si="14"/>
        <v>12.7</v>
      </c>
      <c r="AH21" s="4">
        <f t="shared" si="15"/>
        <v>10</v>
      </c>
      <c r="AI21" s="4">
        <f t="shared" si="16"/>
        <v>11</v>
      </c>
      <c r="AJ21" s="5">
        <f t="shared" si="17"/>
        <v>5</v>
      </c>
      <c r="AK21">
        <v>8</v>
      </c>
      <c r="AL21">
        <f t="shared" si="18"/>
        <v>8</v>
      </c>
      <c r="AM21">
        <f t="shared" si="19"/>
        <v>1.26</v>
      </c>
      <c r="AN21">
        <f t="shared" si="20"/>
        <v>2.29</v>
      </c>
      <c r="AO21">
        <f t="shared" si="21"/>
        <v>1.26</v>
      </c>
      <c r="AP21" s="3">
        <f t="shared" si="0"/>
        <v>340</v>
      </c>
      <c r="AQ21">
        <f t="shared" si="22"/>
        <v>32</v>
      </c>
      <c r="AR21">
        <f t="shared" si="23"/>
        <v>240</v>
      </c>
      <c r="AS21">
        <f t="shared" si="1"/>
        <v>105</v>
      </c>
      <c r="AT21">
        <f t="shared" si="24"/>
        <v>235</v>
      </c>
      <c r="AU21">
        <f t="shared" si="2"/>
        <v>0</v>
      </c>
      <c r="AV21">
        <f t="shared" si="25"/>
        <v>235</v>
      </c>
      <c r="AW21">
        <f t="shared" si="26"/>
        <v>105</v>
      </c>
      <c r="AX21">
        <f t="shared" si="27"/>
        <v>105</v>
      </c>
      <c r="AY21">
        <f t="shared" si="28"/>
        <v>235</v>
      </c>
      <c r="AZ21">
        <f t="shared" si="29"/>
        <v>1</v>
      </c>
      <c r="BA21">
        <f t="shared" si="30"/>
        <v>1</v>
      </c>
      <c r="BB21">
        <f t="shared" si="31"/>
        <v>1</v>
      </c>
    </row>
    <row r="22" spans="3:54" x14ac:dyDescent="0.25">
      <c r="C22" t="s">
        <v>30</v>
      </c>
      <c r="D22">
        <v>29.9</v>
      </c>
      <c r="E22">
        <v>3860</v>
      </c>
      <c r="F22">
        <f t="shared" si="3"/>
        <v>7720</v>
      </c>
      <c r="G22">
        <v>23.8</v>
      </c>
      <c r="H22">
        <v>16399999.999999998</v>
      </c>
      <c r="I22">
        <v>116000</v>
      </c>
      <c r="J22">
        <v>65</v>
      </c>
      <c r="K22">
        <v>61.7</v>
      </c>
      <c r="L22">
        <v>211000</v>
      </c>
      <c r="M22">
        <v>29.2</v>
      </c>
      <c r="N22">
        <v>8029999.9999999991</v>
      </c>
      <c r="O22">
        <f t="shared" si="4"/>
        <v>29419923.199999999</v>
      </c>
      <c r="P22">
        <v>69300</v>
      </c>
      <c r="Q22">
        <v>45.7</v>
      </c>
      <c r="R22">
        <f t="shared" si="5"/>
        <v>61.7</v>
      </c>
      <c r="S22">
        <v>36.6</v>
      </c>
      <c r="T22">
        <v>123000</v>
      </c>
      <c r="U22">
        <v>9.5</v>
      </c>
      <c r="V22">
        <v>203</v>
      </c>
      <c r="W22">
        <v>152</v>
      </c>
      <c r="X22">
        <v>11.1</v>
      </c>
      <c r="Y22" s="4">
        <f t="shared" si="6"/>
        <v>61.7</v>
      </c>
      <c r="Z22" s="4">
        <f t="shared" si="7"/>
        <v>141.30000000000001</v>
      </c>
      <c r="AA22" s="4">
        <f t="shared" si="8"/>
        <v>7720</v>
      </c>
      <c r="AB22" s="4">
        <f t="shared" si="9"/>
        <v>52</v>
      </c>
      <c r="AC22">
        <f t="shared" si="10"/>
        <v>730.00032544378689</v>
      </c>
      <c r="AD22" s="4">
        <f t="shared" si="11"/>
        <v>194.95</v>
      </c>
      <c r="AE22" s="4">
        <f t="shared" si="12"/>
        <v>752.50699999999995</v>
      </c>
      <c r="AF22">
        <f t="shared" si="13"/>
        <v>376.25</v>
      </c>
      <c r="AG22" s="4">
        <f t="shared" si="14"/>
        <v>11.1</v>
      </c>
      <c r="AH22" s="4">
        <f t="shared" si="15"/>
        <v>10</v>
      </c>
      <c r="AI22" s="4">
        <f t="shared" si="16"/>
        <v>10</v>
      </c>
      <c r="AJ22" s="5">
        <f t="shared" si="17"/>
        <v>5</v>
      </c>
      <c r="AK22">
        <v>8</v>
      </c>
      <c r="AL22">
        <f t="shared" si="18"/>
        <v>8</v>
      </c>
      <c r="AM22">
        <f t="shared" si="19"/>
        <v>1.26</v>
      </c>
      <c r="AN22">
        <f t="shared" si="20"/>
        <v>2</v>
      </c>
      <c r="AO22">
        <f t="shared" si="21"/>
        <v>1.26</v>
      </c>
      <c r="AP22" s="3">
        <f t="shared" si="0"/>
        <v>299</v>
      </c>
      <c r="AQ22">
        <f t="shared" si="22"/>
        <v>32</v>
      </c>
      <c r="AR22">
        <f t="shared" si="23"/>
        <v>240</v>
      </c>
      <c r="AS22">
        <f t="shared" si="1"/>
        <v>91</v>
      </c>
      <c r="AT22">
        <f t="shared" si="24"/>
        <v>208</v>
      </c>
      <c r="AU22">
        <f t="shared" si="2"/>
        <v>0</v>
      </c>
      <c r="AV22">
        <f t="shared" si="25"/>
        <v>208</v>
      </c>
      <c r="AW22">
        <f t="shared" si="26"/>
        <v>91</v>
      </c>
      <c r="AX22">
        <f t="shared" si="27"/>
        <v>91</v>
      </c>
      <c r="AY22">
        <f t="shared" si="28"/>
        <v>208</v>
      </c>
      <c r="AZ22">
        <f t="shared" si="29"/>
        <v>1</v>
      </c>
      <c r="BA22">
        <f t="shared" si="30"/>
        <v>1</v>
      </c>
      <c r="BB22">
        <f t="shared" si="31"/>
        <v>1</v>
      </c>
    </row>
    <row r="23" spans="3:54" x14ac:dyDescent="0.25">
      <c r="C23" t="s">
        <v>31</v>
      </c>
      <c r="D23">
        <v>55.4</v>
      </c>
      <c r="E23">
        <v>7160</v>
      </c>
      <c r="F23">
        <f t="shared" si="3"/>
        <v>14320</v>
      </c>
      <c r="G23">
        <v>38.1</v>
      </c>
      <c r="H23">
        <v>29000000</v>
      </c>
      <c r="I23">
        <v>229000</v>
      </c>
      <c r="J23">
        <v>63.8</v>
      </c>
      <c r="K23">
        <v>77</v>
      </c>
      <c r="L23">
        <v>398000</v>
      </c>
      <c r="M23">
        <v>62.2</v>
      </c>
      <c r="N23">
        <v>4830000</v>
      </c>
      <c r="O23">
        <f t="shared" si="4"/>
        <v>23778947.199999999</v>
      </c>
      <c r="P23">
        <v>64599.999999999993</v>
      </c>
      <c r="Q23">
        <v>26.2</v>
      </c>
      <c r="R23">
        <f t="shared" si="5"/>
        <v>40.700000000000003</v>
      </c>
      <c r="S23">
        <v>26.4</v>
      </c>
      <c r="T23">
        <v>127000</v>
      </c>
      <c r="U23">
        <v>17.600000000000001</v>
      </c>
      <c r="V23">
        <v>203</v>
      </c>
      <c r="W23">
        <v>102</v>
      </c>
      <c r="X23">
        <v>25.4</v>
      </c>
      <c r="Y23" s="4">
        <f t="shared" si="6"/>
        <v>77</v>
      </c>
      <c r="Z23" s="4">
        <f t="shared" si="7"/>
        <v>126</v>
      </c>
      <c r="AA23" s="4">
        <f t="shared" si="8"/>
        <v>14320</v>
      </c>
      <c r="AB23" s="4">
        <f t="shared" si="9"/>
        <v>79</v>
      </c>
      <c r="AC23">
        <f t="shared" si="10"/>
        <v>316.28278801474119</v>
      </c>
      <c r="AD23" s="4">
        <f t="shared" si="11"/>
        <v>161.62</v>
      </c>
      <c r="AE23" s="4">
        <f t="shared" si="12"/>
        <v>1157.1992</v>
      </c>
      <c r="AF23">
        <f t="shared" si="13"/>
        <v>578.6</v>
      </c>
      <c r="AG23" s="4">
        <f t="shared" si="14"/>
        <v>25.4</v>
      </c>
      <c r="AH23" s="4">
        <f t="shared" si="15"/>
        <v>10</v>
      </c>
      <c r="AI23" s="4">
        <f t="shared" si="16"/>
        <v>24</v>
      </c>
      <c r="AJ23" s="5">
        <f t="shared" si="17"/>
        <v>8</v>
      </c>
      <c r="AK23">
        <v>8</v>
      </c>
      <c r="AL23">
        <f t="shared" si="18"/>
        <v>8</v>
      </c>
      <c r="AM23">
        <f t="shared" si="19"/>
        <v>1.26</v>
      </c>
      <c r="AN23">
        <f t="shared" si="20"/>
        <v>4.57</v>
      </c>
      <c r="AO23">
        <f t="shared" si="21"/>
        <v>1.26</v>
      </c>
      <c r="AP23" s="3">
        <f t="shared" si="0"/>
        <v>459</v>
      </c>
      <c r="AQ23">
        <f t="shared" si="22"/>
        <v>32</v>
      </c>
      <c r="AR23">
        <f t="shared" si="23"/>
        <v>240</v>
      </c>
      <c r="AS23">
        <f t="shared" si="1"/>
        <v>174</v>
      </c>
      <c r="AT23">
        <f t="shared" si="24"/>
        <v>285</v>
      </c>
      <c r="AU23">
        <f t="shared" si="2"/>
        <v>203</v>
      </c>
      <c r="AV23">
        <f t="shared" si="25"/>
        <v>183.5</v>
      </c>
      <c r="AW23">
        <f t="shared" si="26"/>
        <v>72.5</v>
      </c>
      <c r="AX23">
        <f t="shared" si="27"/>
        <v>72.5</v>
      </c>
      <c r="AY23">
        <f t="shared" si="28"/>
        <v>203</v>
      </c>
      <c r="AZ23">
        <f t="shared" si="29"/>
        <v>1</v>
      </c>
      <c r="BA23">
        <f t="shared" si="30"/>
        <v>1</v>
      </c>
      <c r="BB23">
        <f t="shared" si="31"/>
        <v>1</v>
      </c>
    </row>
    <row r="24" spans="3:54" x14ac:dyDescent="0.25">
      <c r="C24" t="s">
        <v>32</v>
      </c>
      <c r="D24">
        <v>49.3</v>
      </c>
      <c r="E24">
        <v>6320</v>
      </c>
      <c r="F24">
        <f t="shared" si="3"/>
        <v>12640</v>
      </c>
      <c r="G24">
        <v>35.1</v>
      </c>
      <c r="H24">
        <v>26100000</v>
      </c>
      <c r="I24">
        <v>205000</v>
      </c>
      <c r="J24">
        <v>64.3</v>
      </c>
      <c r="K24">
        <v>75.900000000000006</v>
      </c>
      <c r="L24">
        <v>356000</v>
      </c>
      <c r="M24">
        <v>61.2</v>
      </c>
      <c r="N24">
        <v>4370000</v>
      </c>
      <c r="O24">
        <f t="shared" si="4"/>
        <v>20344657.600000001</v>
      </c>
      <c r="P24">
        <v>57500</v>
      </c>
      <c r="Q24">
        <v>26.4</v>
      </c>
      <c r="R24">
        <f t="shared" si="5"/>
        <v>40.1</v>
      </c>
      <c r="S24">
        <v>25.3</v>
      </c>
      <c r="T24">
        <v>111000</v>
      </c>
      <c r="U24">
        <v>15.5</v>
      </c>
      <c r="V24">
        <v>203</v>
      </c>
      <c r="W24">
        <v>102</v>
      </c>
      <c r="X24">
        <v>22.2</v>
      </c>
      <c r="Y24" s="4">
        <f t="shared" si="6"/>
        <v>75.900000000000006</v>
      </c>
      <c r="Z24" s="4">
        <f t="shared" si="7"/>
        <v>127.1</v>
      </c>
      <c r="AA24" s="4">
        <f t="shared" si="8"/>
        <v>12640</v>
      </c>
      <c r="AB24" s="4">
        <f t="shared" si="9"/>
        <v>80</v>
      </c>
      <c r="AC24">
        <f t="shared" si="10"/>
        <v>308.42513750000001</v>
      </c>
      <c r="AD24" s="4">
        <f t="shared" si="11"/>
        <v>160.27000000000001</v>
      </c>
      <c r="AE24" s="4">
        <f t="shared" si="12"/>
        <v>1012.9064000000001</v>
      </c>
      <c r="AF24">
        <f t="shared" si="13"/>
        <v>506.45</v>
      </c>
      <c r="AG24" s="4">
        <f t="shared" si="14"/>
        <v>22.2</v>
      </c>
      <c r="AH24" s="4">
        <f t="shared" si="15"/>
        <v>10</v>
      </c>
      <c r="AI24" s="4">
        <f t="shared" si="16"/>
        <v>21</v>
      </c>
      <c r="AJ24" s="5">
        <f t="shared" si="17"/>
        <v>8</v>
      </c>
      <c r="AK24">
        <v>8</v>
      </c>
      <c r="AL24">
        <f t="shared" si="18"/>
        <v>8</v>
      </c>
      <c r="AM24">
        <f t="shared" si="19"/>
        <v>1.26</v>
      </c>
      <c r="AN24">
        <f t="shared" si="20"/>
        <v>4</v>
      </c>
      <c r="AO24">
        <f t="shared" si="21"/>
        <v>1.26</v>
      </c>
      <c r="AP24" s="3">
        <f t="shared" si="0"/>
        <v>402</v>
      </c>
      <c r="AQ24">
        <f t="shared" si="22"/>
        <v>32</v>
      </c>
      <c r="AR24">
        <f t="shared" si="23"/>
        <v>240</v>
      </c>
      <c r="AS24">
        <f t="shared" si="1"/>
        <v>150</v>
      </c>
      <c r="AT24">
        <f t="shared" si="24"/>
        <v>252</v>
      </c>
      <c r="AU24">
        <f t="shared" si="2"/>
        <v>203</v>
      </c>
      <c r="AV24">
        <f t="shared" si="25"/>
        <v>150.5</v>
      </c>
      <c r="AW24">
        <f t="shared" si="26"/>
        <v>48.5</v>
      </c>
      <c r="AX24">
        <f t="shared" si="27"/>
        <v>48.5</v>
      </c>
      <c r="AY24">
        <f t="shared" si="28"/>
        <v>203</v>
      </c>
      <c r="AZ24">
        <f t="shared" si="29"/>
        <v>1</v>
      </c>
      <c r="BA24">
        <f t="shared" si="30"/>
        <v>1</v>
      </c>
      <c r="BB24">
        <f t="shared" si="31"/>
        <v>1</v>
      </c>
    </row>
    <row r="25" spans="3:54" x14ac:dyDescent="0.25">
      <c r="C25" t="s">
        <v>33</v>
      </c>
      <c r="D25">
        <v>42.5</v>
      </c>
      <c r="E25">
        <v>5480</v>
      </c>
      <c r="F25">
        <f t="shared" si="3"/>
        <v>10960</v>
      </c>
      <c r="G25">
        <v>31.8</v>
      </c>
      <c r="H25">
        <v>22900000</v>
      </c>
      <c r="I25">
        <v>179000</v>
      </c>
      <c r="J25">
        <v>64.8</v>
      </c>
      <c r="K25">
        <v>74.7</v>
      </c>
      <c r="L25">
        <v>310000</v>
      </c>
      <c r="M25">
        <v>59.4</v>
      </c>
      <c r="N25">
        <v>3900000</v>
      </c>
      <c r="O25">
        <f t="shared" si="4"/>
        <v>17081037.600000001</v>
      </c>
      <c r="P25">
        <v>50300</v>
      </c>
      <c r="Q25">
        <v>26.7</v>
      </c>
      <c r="R25">
        <f t="shared" si="5"/>
        <v>39.5</v>
      </c>
      <c r="S25">
        <v>24.1</v>
      </c>
      <c r="T25">
        <v>95400</v>
      </c>
      <c r="U25">
        <v>13.5</v>
      </c>
      <c r="V25">
        <v>203</v>
      </c>
      <c r="W25">
        <v>102</v>
      </c>
      <c r="X25">
        <v>19.100000000000001</v>
      </c>
      <c r="Y25" s="4">
        <f t="shared" si="6"/>
        <v>74.7</v>
      </c>
      <c r="Z25" s="4">
        <f t="shared" si="7"/>
        <v>128.30000000000001</v>
      </c>
      <c r="AA25" s="4">
        <f t="shared" si="8"/>
        <v>10960</v>
      </c>
      <c r="AB25" s="4">
        <f t="shared" si="9"/>
        <v>81</v>
      </c>
      <c r="AC25">
        <f t="shared" si="10"/>
        <v>300.85671086724585</v>
      </c>
      <c r="AD25" s="4">
        <f t="shared" si="11"/>
        <v>158.9</v>
      </c>
      <c r="AE25" s="4">
        <f t="shared" si="12"/>
        <v>870.77200000000005</v>
      </c>
      <c r="AF25">
        <f t="shared" si="13"/>
        <v>435.39</v>
      </c>
      <c r="AG25" s="4">
        <f t="shared" si="14"/>
        <v>19.100000000000001</v>
      </c>
      <c r="AH25" s="4">
        <f t="shared" si="15"/>
        <v>10</v>
      </c>
      <c r="AI25" s="4">
        <f t="shared" si="16"/>
        <v>18</v>
      </c>
      <c r="AJ25" s="5">
        <f t="shared" si="17"/>
        <v>8</v>
      </c>
      <c r="AK25">
        <v>8</v>
      </c>
      <c r="AL25">
        <f t="shared" si="18"/>
        <v>8</v>
      </c>
      <c r="AM25">
        <f t="shared" si="19"/>
        <v>1.26</v>
      </c>
      <c r="AN25">
        <f t="shared" si="20"/>
        <v>3.44</v>
      </c>
      <c r="AO25">
        <f t="shared" si="21"/>
        <v>1.26</v>
      </c>
      <c r="AP25" s="3">
        <f t="shared" si="0"/>
        <v>346</v>
      </c>
      <c r="AQ25">
        <f t="shared" si="22"/>
        <v>32</v>
      </c>
      <c r="AR25">
        <f t="shared" si="23"/>
        <v>240</v>
      </c>
      <c r="AS25">
        <f t="shared" si="1"/>
        <v>127</v>
      </c>
      <c r="AT25">
        <f t="shared" si="24"/>
        <v>219</v>
      </c>
      <c r="AU25">
        <f t="shared" si="2"/>
        <v>0</v>
      </c>
      <c r="AV25">
        <f t="shared" si="25"/>
        <v>219</v>
      </c>
      <c r="AW25">
        <f t="shared" si="26"/>
        <v>127</v>
      </c>
      <c r="AX25">
        <f t="shared" si="27"/>
        <v>127</v>
      </c>
      <c r="AY25">
        <f t="shared" si="28"/>
        <v>219</v>
      </c>
      <c r="AZ25">
        <f t="shared" si="29"/>
        <v>1</v>
      </c>
      <c r="BA25">
        <f t="shared" si="30"/>
        <v>1</v>
      </c>
      <c r="BB25">
        <f t="shared" si="31"/>
        <v>1</v>
      </c>
    </row>
    <row r="26" spans="3:54" x14ac:dyDescent="0.25">
      <c r="C26" t="s">
        <v>34</v>
      </c>
      <c r="D26">
        <v>36</v>
      </c>
      <c r="E26">
        <v>4620</v>
      </c>
      <c r="F26">
        <f t="shared" si="3"/>
        <v>9240</v>
      </c>
      <c r="G26">
        <v>28.7</v>
      </c>
      <c r="H26">
        <v>19600000</v>
      </c>
      <c r="I26">
        <v>151000</v>
      </c>
      <c r="J26">
        <v>65</v>
      </c>
      <c r="K26">
        <v>73.400000000000006</v>
      </c>
      <c r="L26">
        <v>264000</v>
      </c>
      <c r="M26">
        <v>57.7</v>
      </c>
      <c r="N26">
        <v>3380000</v>
      </c>
      <c r="O26">
        <f t="shared" si="4"/>
        <v>13952508.399999999</v>
      </c>
      <c r="P26">
        <v>42900</v>
      </c>
      <c r="Q26">
        <v>26.9</v>
      </c>
      <c r="R26">
        <f t="shared" si="5"/>
        <v>38.9</v>
      </c>
      <c r="S26">
        <v>22.9</v>
      </c>
      <c r="T26">
        <v>79600</v>
      </c>
      <c r="U26">
        <v>11.4</v>
      </c>
      <c r="V26">
        <v>203</v>
      </c>
      <c r="W26">
        <v>102</v>
      </c>
      <c r="X26">
        <v>15.9</v>
      </c>
      <c r="Y26" s="4">
        <f t="shared" si="6"/>
        <v>73.400000000000006</v>
      </c>
      <c r="Z26" s="4">
        <f t="shared" si="7"/>
        <v>129.6</v>
      </c>
      <c r="AA26" s="4">
        <f t="shared" si="8"/>
        <v>9240</v>
      </c>
      <c r="AB26" s="4">
        <f t="shared" si="9"/>
        <v>82</v>
      </c>
      <c r="AC26">
        <f t="shared" si="10"/>
        <v>293.56348602022604</v>
      </c>
      <c r="AD26" s="4">
        <f t="shared" si="11"/>
        <v>157.54</v>
      </c>
      <c r="AE26" s="4">
        <f t="shared" si="12"/>
        <v>727.83479999999997</v>
      </c>
      <c r="AF26">
        <f t="shared" si="13"/>
        <v>363.92</v>
      </c>
      <c r="AG26" s="4">
        <f t="shared" si="14"/>
        <v>15.9</v>
      </c>
      <c r="AH26" s="4">
        <f t="shared" si="15"/>
        <v>10</v>
      </c>
      <c r="AI26" s="4">
        <f t="shared" si="16"/>
        <v>14</v>
      </c>
      <c r="AJ26" s="5">
        <f t="shared" si="17"/>
        <v>6</v>
      </c>
      <c r="AK26">
        <v>8</v>
      </c>
      <c r="AL26">
        <f t="shared" si="18"/>
        <v>8</v>
      </c>
      <c r="AM26">
        <f t="shared" si="19"/>
        <v>1.26</v>
      </c>
      <c r="AN26">
        <f t="shared" si="20"/>
        <v>2.86</v>
      </c>
      <c r="AO26">
        <f t="shared" si="21"/>
        <v>1.26</v>
      </c>
      <c r="AP26" s="3">
        <f t="shared" si="0"/>
        <v>289</v>
      </c>
      <c r="AQ26">
        <f t="shared" si="22"/>
        <v>32</v>
      </c>
      <c r="AR26">
        <f t="shared" si="23"/>
        <v>240</v>
      </c>
      <c r="AS26">
        <f t="shared" si="1"/>
        <v>104</v>
      </c>
      <c r="AT26">
        <f t="shared" si="24"/>
        <v>185</v>
      </c>
      <c r="AU26">
        <f t="shared" si="2"/>
        <v>0</v>
      </c>
      <c r="AV26">
        <f t="shared" si="25"/>
        <v>185</v>
      </c>
      <c r="AW26">
        <f t="shared" si="26"/>
        <v>104</v>
      </c>
      <c r="AX26">
        <f t="shared" si="27"/>
        <v>104</v>
      </c>
      <c r="AY26">
        <f t="shared" si="28"/>
        <v>185</v>
      </c>
      <c r="AZ26">
        <f t="shared" si="29"/>
        <v>1</v>
      </c>
      <c r="BA26">
        <f t="shared" si="30"/>
        <v>1</v>
      </c>
      <c r="BB26">
        <f t="shared" si="31"/>
        <v>1</v>
      </c>
    </row>
    <row r="27" spans="3:54" x14ac:dyDescent="0.25">
      <c r="C27" t="s">
        <v>35</v>
      </c>
      <c r="D27">
        <v>32.4</v>
      </c>
      <c r="E27">
        <v>4190</v>
      </c>
      <c r="F27">
        <f t="shared" si="3"/>
        <v>8380</v>
      </c>
      <c r="G27">
        <v>26.9</v>
      </c>
      <c r="H27">
        <v>17900000</v>
      </c>
      <c r="I27">
        <v>137000</v>
      </c>
      <c r="J27">
        <v>65.3</v>
      </c>
      <c r="K27">
        <v>72.599999999999994</v>
      </c>
      <c r="L27">
        <v>239000</v>
      </c>
      <c r="M27">
        <v>56.6</v>
      </c>
      <c r="N27">
        <v>3100000</v>
      </c>
      <c r="O27">
        <f t="shared" si="4"/>
        <v>12445530.199999999</v>
      </c>
      <c r="P27">
        <v>39000</v>
      </c>
      <c r="Q27">
        <v>27.2</v>
      </c>
      <c r="R27">
        <f t="shared" si="5"/>
        <v>38.5</v>
      </c>
      <c r="S27">
        <v>22.3</v>
      </c>
      <c r="T27">
        <v>71900</v>
      </c>
      <c r="U27">
        <v>10.3</v>
      </c>
      <c r="V27">
        <v>203</v>
      </c>
      <c r="W27">
        <v>102</v>
      </c>
      <c r="X27">
        <v>14.3</v>
      </c>
      <c r="Y27" s="4">
        <f t="shared" si="6"/>
        <v>72.599999999999994</v>
      </c>
      <c r="Z27" s="4">
        <f t="shared" si="7"/>
        <v>130.4</v>
      </c>
      <c r="AA27" s="4">
        <f t="shared" si="8"/>
        <v>8380</v>
      </c>
      <c r="AB27" s="4">
        <f t="shared" si="9"/>
        <v>83</v>
      </c>
      <c r="AC27">
        <f t="shared" si="10"/>
        <v>286.53228044708953</v>
      </c>
      <c r="AD27" s="4">
        <f t="shared" si="11"/>
        <v>156.16999999999999</v>
      </c>
      <c r="AE27" s="4">
        <f t="shared" si="12"/>
        <v>654.3522999999999</v>
      </c>
      <c r="AF27">
        <f t="shared" si="13"/>
        <v>327.18</v>
      </c>
      <c r="AG27" s="4">
        <f t="shared" si="14"/>
        <v>14.3</v>
      </c>
      <c r="AH27" s="4">
        <f t="shared" si="15"/>
        <v>10</v>
      </c>
      <c r="AI27" s="4">
        <f t="shared" si="16"/>
        <v>13</v>
      </c>
      <c r="AJ27" s="5">
        <f t="shared" si="17"/>
        <v>6</v>
      </c>
      <c r="AK27">
        <v>8</v>
      </c>
      <c r="AL27">
        <f t="shared" si="18"/>
        <v>8</v>
      </c>
      <c r="AM27">
        <f t="shared" si="19"/>
        <v>1.26</v>
      </c>
      <c r="AN27">
        <f t="shared" si="20"/>
        <v>2.57</v>
      </c>
      <c r="AO27">
        <f t="shared" si="21"/>
        <v>1.26</v>
      </c>
      <c r="AP27" s="3">
        <f t="shared" si="0"/>
        <v>260</v>
      </c>
      <c r="AQ27">
        <f t="shared" si="22"/>
        <v>32</v>
      </c>
      <c r="AR27">
        <f t="shared" si="23"/>
        <v>240</v>
      </c>
      <c r="AS27">
        <f t="shared" si="1"/>
        <v>93</v>
      </c>
      <c r="AT27">
        <f t="shared" si="24"/>
        <v>167</v>
      </c>
      <c r="AU27">
        <f t="shared" si="2"/>
        <v>0</v>
      </c>
      <c r="AV27">
        <f t="shared" si="25"/>
        <v>167</v>
      </c>
      <c r="AW27">
        <f t="shared" si="26"/>
        <v>93</v>
      </c>
      <c r="AX27">
        <f t="shared" si="27"/>
        <v>93</v>
      </c>
      <c r="AY27">
        <f t="shared" si="28"/>
        <v>167</v>
      </c>
      <c r="AZ27">
        <f t="shared" si="29"/>
        <v>1</v>
      </c>
      <c r="BA27">
        <f t="shared" si="30"/>
        <v>1</v>
      </c>
      <c r="BB27">
        <f t="shared" si="31"/>
        <v>1</v>
      </c>
    </row>
    <row r="28" spans="3:54" x14ac:dyDescent="0.25">
      <c r="C28" t="s">
        <v>36</v>
      </c>
      <c r="D28">
        <v>29</v>
      </c>
      <c r="E28">
        <v>3740</v>
      </c>
      <c r="F28">
        <f t="shared" si="3"/>
        <v>7480</v>
      </c>
      <c r="G28">
        <v>25.4</v>
      </c>
      <c r="H28">
        <v>16100000.000000002</v>
      </c>
      <c r="I28">
        <v>123000</v>
      </c>
      <c r="J28">
        <v>65.5</v>
      </c>
      <c r="K28">
        <v>72.099999999999994</v>
      </c>
      <c r="L28">
        <v>215000</v>
      </c>
      <c r="M28">
        <v>55.9</v>
      </c>
      <c r="N28">
        <v>2810000</v>
      </c>
      <c r="O28">
        <f t="shared" si="4"/>
        <v>10952417.199999999</v>
      </c>
      <c r="P28">
        <v>35200</v>
      </c>
      <c r="Q28">
        <v>27.4</v>
      </c>
      <c r="R28">
        <f t="shared" si="5"/>
        <v>38.299999999999997</v>
      </c>
      <c r="S28">
        <v>21.7</v>
      </c>
      <c r="T28">
        <v>64099.999999999993</v>
      </c>
      <c r="U28">
        <v>9.2200000000000006</v>
      </c>
      <c r="V28">
        <v>203</v>
      </c>
      <c r="W28">
        <v>102</v>
      </c>
      <c r="X28">
        <v>12.7</v>
      </c>
      <c r="Y28" s="4">
        <f t="shared" si="6"/>
        <v>72.099999999999994</v>
      </c>
      <c r="Z28" s="4">
        <f t="shared" si="7"/>
        <v>130.9</v>
      </c>
      <c r="AA28" s="4">
        <f t="shared" si="8"/>
        <v>7480</v>
      </c>
      <c r="AB28" s="4">
        <f t="shared" si="9"/>
        <v>84</v>
      </c>
      <c r="AC28">
        <f t="shared" si="10"/>
        <v>279.75069160997731</v>
      </c>
      <c r="AD28" s="4">
        <f t="shared" si="11"/>
        <v>154.79</v>
      </c>
      <c r="AE28" s="4">
        <f t="shared" si="12"/>
        <v>578.91459999999995</v>
      </c>
      <c r="AF28">
        <f t="shared" si="13"/>
        <v>289.45999999999998</v>
      </c>
      <c r="AG28" s="4">
        <f t="shared" si="14"/>
        <v>12.7</v>
      </c>
      <c r="AH28" s="4">
        <f t="shared" si="15"/>
        <v>10</v>
      </c>
      <c r="AI28" s="4">
        <f t="shared" si="16"/>
        <v>11</v>
      </c>
      <c r="AJ28" s="5">
        <f t="shared" si="17"/>
        <v>5</v>
      </c>
      <c r="AK28">
        <v>8</v>
      </c>
      <c r="AL28">
        <f t="shared" si="18"/>
        <v>8</v>
      </c>
      <c r="AM28">
        <f t="shared" si="19"/>
        <v>1.26</v>
      </c>
      <c r="AN28">
        <f t="shared" si="20"/>
        <v>2.29</v>
      </c>
      <c r="AO28">
        <f t="shared" si="21"/>
        <v>1.26</v>
      </c>
      <c r="AP28" s="3">
        <f t="shared" si="0"/>
        <v>230</v>
      </c>
      <c r="AQ28">
        <f t="shared" si="22"/>
        <v>32</v>
      </c>
      <c r="AR28">
        <f t="shared" si="23"/>
        <v>240</v>
      </c>
      <c r="AS28">
        <f t="shared" si="1"/>
        <v>82</v>
      </c>
      <c r="AT28">
        <f t="shared" si="24"/>
        <v>148</v>
      </c>
      <c r="AU28">
        <f t="shared" si="2"/>
        <v>0</v>
      </c>
      <c r="AV28">
        <f t="shared" si="25"/>
        <v>148</v>
      </c>
      <c r="AW28">
        <f t="shared" si="26"/>
        <v>82</v>
      </c>
      <c r="AX28">
        <f t="shared" si="27"/>
        <v>82</v>
      </c>
      <c r="AY28">
        <f t="shared" si="28"/>
        <v>148</v>
      </c>
      <c r="AZ28">
        <f t="shared" si="29"/>
        <v>1</v>
      </c>
      <c r="BA28">
        <f t="shared" si="30"/>
        <v>1</v>
      </c>
      <c r="BB28">
        <f t="shared" si="31"/>
        <v>1</v>
      </c>
    </row>
    <row r="29" spans="3:54" x14ac:dyDescent="0.25">
      <c r="C29" t="s">
        <v>37</v>
      </c>
      <c r="D29">
        <v>25.6</v>
      </c>
      <c r="E29">
        <v>3300</v>
      </c>
      <c r="F29">
        <f t="shared" si="3"/>
        <v>6600</v>
      </c>
      <c r="G29">
        <v>23.8</v>
      </c>
      <c r="H29">
        <v>14200000</v>
      </c>
      <c r="I29">
        <v>108000</v>
      </c>
      <c r="J29">
        <v>65.8</v>
      </c>
      <c r="K29">
        <v>71.400000000000006</v>
      </c>
      <c r="L29">
        <v>190000</v>
      </c>
      <c r="M29">
        <v>54.9</v>
      </c>
      <c r="N29">
        <v>2510000</v>
      </c>
      <c r="O29">
        <f t="shared" si="4"/>
        <v>9515986</v>
      </c>
      <c r="P29">
        <v>31100</v>
      </c>
      <c r="Q29">
        <v>27.7</v>
      </c>
      <c r="R29">
        <f t="shared" si="5"/>
        <v>38</v>
      </c>
      <c r="S29">
        <v>21.1</v>
      </c>
      <c r="T29">
        <v>56000</v>
      </c>
      <c r="U29">
        <v>8.1</v>
      </c>
      <c r="V29">
        <v>203</v>
      </c>
      <c r="W29">
        <v>102</v>
      </c>
      <c r="X29">
        <v>11.1</v>
      </c>
      <c r="Y29" s="4">
        <f t="shared" si="6"/>
        <v>71.400000000000006</v>
      </c>
      <c r="Z29" s="4">
        <f t="shared" si="7"/>
        <v>131.6</v>
      </c>
      <c r="AA29" s="4">
        <f t="shared" si="8"/>
        <v>6600</v>
      </c>
      <c r="AB29" s="4">
        <f t="shared" si="9"/>
        <v>84</v>
      </c>
      <c r="AC29">
        <f t="shared" si="10"/>
        <v>279.75069160997731</v>
      </c>
      <c r="AD29" s="4">
        <f t="shared" si="11"/>
        <v>154.79</v>
      </c>
      <c r="AE29" s="4">
        <f t="shared" si="12"/>
        <v>510.80700000000002</v>
      </c>
      <c r="AF29">
        <f t="shared" si="13"/>
        <v>255.4</v>
      </c>
      <c r="AG29" s="4">
        <f t="shared" si="14"/>
        <v>11.1</v>
      </c>
      <c r="AH29" s="4">
        <f t="shared" si="15"/>
        <v>10</v>
      </c>
      <c r="AI29" s="4">
        <f t="shared" si="16"/>
        <v>10</v>
      </c>
      <c r="AJ29" s="5">
        <f t="shared" si="17"/>
        <v>5</v>
      </c>
      <c r="AK29">
        <v>8</v>
      </c>
      <c r="AL29">
        <f t="shared" si="18"/>
        <v>8</v>
      </c>
      <c r="AM29">
        <f t="shared" si="19"/>
        <v>1.26</v>
      </c>
      <c r="AN29">
        <f t="shared" si="20"/>
        <v>2</v>
      </c>
      <c r="AO29">
        <f t="shared" si="21"/>
        <v>1.26</v>
      </c>
      <c r="AP29" s="3">
        <f t="shared" si="0"/>
        <v>203</v>
      </c>
      <c r="AQ29">
        <f t="shared" si="22"/>
        <v>32</v>
      </c>
      <c r="AR29">
        <f t="shared" si="23"/>
        <v>240</v>
      </c>
      <c r="AS29">
        <f t="shared" si="1"/>
        <v>71</v>
      </c>
      <c r="AT29">
        <f t="shared" si="24"/>
        <v>132</v>
      </c>
      <c r="AU29">
        <f t="shared" si="2"/>
        <v>0</v>
      </c>
      <c r="AV29">
        <f t="shared" si="25"/>
        <v>132</v>
      </c>
      <c r="AW29">
        <f t="shared" si="26"/>
        <v>71</v>
      </c>
      <c r="AX29">
        <f t="shared" si="27"/>
        <v>71</v>
      </c>
      <c r="AY29">
        <f t="shared" si="28"/>
        <v>132</v>
      </c>
      <c r="AZ29">
        <f t="shared" si="29"/>
        <v>1</v>
      </c>
      <c r="BA29">
        <f t="shared" si="30"/>
        <v>1</v>
      </c>
      <c r="BB29">
        <f t="shared" si="31"/>
        <v>1</v>
      </c>
    </row>
    <row r="30" spans="3:54" x14ac:dyDescent="0.25">
      <c r="C30" t="s">
        <v>38</v>
      </c>
      <c r="D30">
        <v>38.799999999999997</v>
      </c>
      <c r="E30">
        <v>4990</v>
      </c>
      <c r="F30">
        <f t="shared" si="3"/>
        <v>9980</v>
      </c>
      <c r="G30">
        <v>31.8</v>
      </c>
      <c r="H30">
        <v>15700000</v>
      </c>
      <c r="I30">
        <v>137000</v>
      </c>
      <c r="J30">
        <v>56.1</v>
      </c>
      <c r="K30">
        <v>63.5</v>
      </c>
      <c r="L30">
        <v>243000</v>
      </c>
      <c r="M30">
        <v>46.7</v>
      </c>
      <c r="N30">
        <v>3750000</v>
      </c>
      <c r="O30">
        <f t="shared" si="4"/>
        <v>16723116.799999999</v>
      </c>
      <c r="P30">
        <v>49300</v>
      </c>
      <c r="Q30">
        <v>27.4</v>
      </c>
      <c r="R30">
        <f t="shared" si="5"/>
        <v>40.9</v>
      </c>
      <c r="S30">
        <v>25.4</v>
      </c>
      <c r="T30">
        <v>91800</v>
      </c>
      <c r="U30">
        <v>14</v>
      </c>
      <c r="V30">
        <v>178</v>
      </c>
      <c r="W30">
        <v>102</v>
      </c>
      <c r="X30">
        <v>19.100000000000001</v>
      </c>
      <c r="Y30" s="4">
        <f t="shared" si="6"/>
        <v>63.5</v>
      </c>
      <c r="Z30" s="4">
        <f t="shared" si="7"/>
        <v>114.5</v>
      </c>
      <c r="AA30" s="4">
        <f t="shared" si="8"/>
        <v>9980</v>
      </c>
      <c r="AB30" s="4">
        <f t="shared" si="9"/>
        <v>78</v>
      </c>
      <c r="AC30">
        <f t="shared" si="10"/>
        <v>324.44458908612751</v>
      </c>
      <c r="AD30" s="4">
        <f t="shared" si="11"/>
        <v>162.97</v>
      </c>
      <c r="AE30" s="4">
        <f t="shared" si="12"/>
        <v>813.22030000000007</v>
      </c>
      <c r="AF30">
        <f t="shared" si="13"/>
        <v>406.61</v>
      </c>
      <c r="AG30" s="4">
        <f t="shared" si="14"/>
        <v>19.100000000000001</v>
      </c>
      <c r="AH30" s="4">
        <f t="shared" si="15"/>
        <v>10</v>
      </c>
      <c r="AI30" s="4">
        <f t="shared" si="16"/>
        <v>18</v>
      </c>
      <c r="AJ30" s="5">
        <f t="shared" si="17"/>
        <v>8</v>
      </c>
      <c r="AK30">
        <v>8</v>
      </c>
      <c r="AL30">
        <f t="shared" si="18"/>
        <v>8</v>
      </c>
      <c r="AM30">
        <f t="shared" si="19"/>
        <v>1.26</v>
      </c>
      <c r="AN30">
        <f t="shared" si="20"/>
        <v>3.44</v>
      </c>
      <c r="AO30">
        <f t="shared" si="21"/>
        <v>1.26</v>
      </c>
      <c r="AP30" s="3">
        <f t="shared" si="0"/>
        <v>323</v>
      </c>
      <c r="AQ30">
        <f t="shared" si="22"/>
        <v>32</v>
      </c>
      <c r="AR30">
        <f t="shared" si="23"/>
        <v>240</v>
      </c>
      <c r="AS30">
        <f t="shared" si="1"/>
        <v>115</v>
      </c>
      <c r="AT30">
        <f t="shared" si="24"/>
        <v>208</v>
      </c>
      <c r="AU30">
        <f t="shared" si="2"/>
        <v>0</v>
      </c>
      <c r="AV30">
        <f t="shared" si="25"/>
        <v>208</v>
      </c>
      <c r="AW30">
        <f t="shared" si="26"/>
        <v>115</v>
      </c>
      <c r="AX30">
        <f t="shared" si="27"/>
        <v>115</v>
      </c>
      <c r="AY30">
        <f t="shared" si="28"/>
        <v>208</v>
      </c>
      <c r="AZ30">
        <f t="shared" si="29"/>
        <v>1</v>
      </c>
      <c r="BA30">
        <f t="shared" si="30"/>
        <v>1</v>
      </c>
      <c r="BB30">
        <f t="shared" si="31"/>
        <v>1</v>
      </c>
    </row>
    <row r="31" spans="3:54" x14ac:dyDescent="0.25">
      <c r="C31" t="s">
        <v>39</v>
      </c>
      <c r="D31">
        <v>32.700000000000003</v>
      </c>
      <c r="E31">
        <v>4190</v>
      </c>
      <c r="F31">
        <f t="shared" si="3"/>
        <v>8380</v>
      </c>
      <c r="G31">
        <v>28.7</v>
      </c>
      <c r="H31">
        <v>13500000</v>
      </c>
      <c r="I31">
        <v>117000</v>
      </c>
      <c r="J31">
        <v>56.6</v>
      </c>
      <c r="K31">
        <v>62.2</v>
      </c>
      <c r="L31">
        <v>205000</v>
      </c>
      <c r="M31">
        <v>45.7</v>
      </c>
      <c r="N31">
        <v>3240000</v>
      </c>
      <c r="O31">
        <f t="shared" si="4"/>
        <v>13674146.199999999</v>
      </c>
      <c r="P31">
        <v>42000</v>
      </c>
      <c r="Q31">
        <v>27.9</v>
      </c>
      <c r="R31">
        <f t="shared" si="5"/>
        <v>40.4</v>
      </c>
      <c r="S31">
        <v>24.3</v>
      </c>
      <c r="T31">
        <v>76900</v>
      </c>
      <c r="U31">
        <v>11.8</v>
      </c>
      <c r="V31">
        <v>178</v>
      </c>
      <c r="W31">
        <v>102</v>
      </c>
      <c r="X31">
        <v>15.9</v>
      </c>
      <c r="Y31" s="4">
        <f t="shared" si="6"/>
        <v>62.2</v>
      </c>
      <c r="Z31" s="4">
        <f t="shared" si="7"/>
        <v>115.8</v>
      </c>
      <c r="AA31" s="4">
        <f t="shared" si="8"/>
        <v>8380</v>
      </c>
      <c r="AB31" s="4">
        <f t="shared" si="9"/>
        <v>79</v>
      </c>
      <c r="AC31">
        <f t="shared" si="10"/>
        <v>316.28278801474119</v>
      </c>
      <c r="AD31" s="4">
        <f t="shared" si="11"/>
        <v>161.62</v>
      </c>
      <c r="AE31" s="4">
        <f t="shared" si="12"/>
        <v>677.18780000000004</v>
      </c>
      <c r="AF31">
        <f t="shared" si="13"/>
        <v>338.59</v>
      </c>
      <c r="AG31" s="4">
        <f t="shared" si="14"/>
        <v>15.9</v>
      </c>
      <c r="AH31" s="4">
        <f t="shared" si="15"/>
        <v>10</v>
      </c>
      <c r="AI31" s="4">
        <f t="shared" si="16"/>
        <v>14</v>
      </c>
      <c r="AJ31" s="5">
        <f t="shared" si="17"/>
        <v>6</v>
      </c>
      <c r="AK31">
        <v>8</v>
      </c>
      <c r="AL31">
        <f t="shared" si="18"/>
        <v>8</v>
      </c>
      <c r="AM31">
        <f t="shared" si="19"/>
        <v>1.26</v>
      </c>
      <c r="AN31">
        <f t="shared" si="20"/>
        <v>2.86</v>
      </c>
      <c r="AO31">
        <f t="shared" si="21"/>
        <v>1.26</v>
      </c>
      <c r="AP31" s="3">
        <f t="shared" si="0"/>
        <v>269</v>
      </c>
      <c r="AQ31">
        <f t="shared" si="22"/>
        <v>32</v>
      </c>
      <c r="AR31">
        <f t="shared" si="23"/>
        <v>240</v>
      </c>
      <c r="AS31">
        <f t="shared" si="1"/>
        <v>94</v>
      </c>
      <c r="AT31">
        <f t="shared" si="24"/>
        <v>175</v>
      </c>
      <c r="AU31">
        <f t="shared" si="2"/>
        <v>0</v>
      </c>
      <c r="AV31">
        <f t="shared" si="25"/>
        <v>175</v>
      </c>
      <c r="AW31">
        <f t="shared" si="26"/>
        <v>94</v>
      </c>
      <c r="AX31">
        <f t="shared" si="27"/>
        <v>94</v>
      </c>
      <c r="AY31">
        <f t="shared" si="28"/>
        <v>175</v>
      </c>
      <c r="AZ31">
        <f t="shared" si="29"/>
        <v>1</v>
      </c>
      <c r="BA31">
        <f t="shared" si="30"/>
        <v>1</v>
      </c>
      <c r="BB31">
        <f t="shared" si="31"/>
        <v>1</v>
      </c>
    </row>
    <row r="32" spans="3:54" x14ac:dyDescent="0.25">
      <c r="C32" t="s">
        <v>40</v>
      </c>
      <c r="D32">
        <v>26.5</v>
      </c>
      <c r="E32">
        <v>3390</v>
      </c>
      <c r="F32">
        <f t="shared" si="3"/>
        <v>6780</v>
      </c>
      <c r="G32">
        <v>25.4</v>
      </c>
      <c r="H32">
        <v>11100000</v>
      </c>
      <c r="I32">
        <v>94900</v>
      </c>
      <c r="J32">
        <v>57.2</v>
      </c>
      <c r="K32">
        <v>61</v>
      </c>
      <c r="L32">
        <v>167000</v>
      </c>
      <c r="M32">
        <v>44.2</v>
      </c>
      <c r="N32">
        <v>2700000</v>
      </c>
      <c r="O32">
        <f t="shared" si="4"/>
        <v>10753555.800000001</v>
      </c>
      <c r="P32">
        <v>34400</v>
      </c>
      <c r="Q32">
        <v>28.2</v>
      </c>
      <c r="R32">
        <f t="shared" si="5"/>
        <v>39.799999999999997</v>
      </c>
      <c r="S32">
        <v>23.1</v>
      </c>
      <c r="T32">
        <v>61800</v>
      </c>
      <c r="U32">
        <v>9.5500000000000007</v>
      </c>
      <c r="V32">
        <v>178</v>
      </c>
      <c r="W32">
        <v>102</v>
      </c>
      <c r="X32">
        <v>12.7</v>
      </c>
      <c r="Y32" s="4">
        <f t="shared" si="6"/>
        <v>61</v>
      </c>
      <c r="Z32" s="4">
        <f t="shared" si="7"/>
        <v>117</v>
      </c>
      <c r="AA32" s="4">
        <f t="shared" si="8"/>
        <v>6780</v>
      </c>
      <c r="AB32" s="4">
        <f t="shared" si="9"/>
        <v>80</v>
      </c>
      <c r="AC32">
        <f t="shared" si="10"/>
        <v>308.42513750000001</v>
      </c>
      <c r="AD32" s="4">
        <f t="shared" si="11"/>
        <v>160.27000000000001</v>
      </c>
      <c r="AE32" s="4">
        <f t="shared" si="12"/>
        <v>543.31530000000009</v>
      </c>
      <c r="AF32">
        <f t="shared" si="13"/>
        <v>271.66000000000003</v>
      </c>
      <c r="AG32" s="4">
        <f t="shared" si="14"/>
        <v>12.7</v>
      </c>
      <c r="AH32" s="4">
        <f t="shared" si="15"/>
        <v>10</v>
      </c>
      <c r="AI32" s="4">
        <f t="shared" si="16"/>
        <v>11</v>
      </c>
      <c r="AJ32" s="5">
        <f t="shared" si="17"/>
        <v>5</v>
      </c>
      <c r="AK32">
        <v>8</v>
      </c>
      <c r="AL32">
        <f t="shared" si="18"/>
        <v>8</v>
      </c>
      <c r="AM32">
        <f t="shared" si="19"/>
        <v>1.26</v>
      </c>
      <c r="AN32">
        <f t="shared" si="20"/>
        <v>2.29</v>
      </c>
      <c r="AO32">
        <f t="shared" si="21"/>
        <v>1.26</v>
      </c>
      <c r="AP32" s="3">
        <f t="shared" si="0"/>
        <v>216</v>
      </c>
      <c r="AQ32">
        <f t="shared" si="22"/>
        <v>32</v>
      </c>
      <c r="AR32">
        <f t="shared" si="23"/>
        <v>240</v>
      </c>
      <c r="AS32">
        <f t="shared" si="1"/>
        <v>74</v>
      </c>
      <c r="AT32">
        <f t="shared" si="24"/>
        <v>142</v>
      </c>
      <c r="AU32">
        <f t="shared" si="2"/>
        <v>0</v>
      </c>
      <c r="AV32">
        <f t="shared" si="25"/>
        <v>142</v>
      </c>
      <c r="AW32">
        <f t="shared" si="26"/>
        <v>74</v>
      </c>
      <c r="AX32">
        <f t="shared" si="27"/>
        <v>74</v>
      </c>
      <c r="AY32">
        <f t="shared" si="28"/>
        <v>142</v>
      </c>
      <c r="AZ32">
        <f t="shared" si="29"/>
        <v>1</v>
      </c>
      <c r="BA32">
        <f t="shared" si="30"/>
        <v>1</v>
      </c>
      <c r="BB32">
        <f t="shared" si="31"/>
        <v>1</v>
      </c>
    </row>
    <row r="33" spans="3:54" x14ac:dyDescent="0.25">
      <c r="C33" t="s">
        <v>41</v>
      </c>
      <c r="D33">
        <v>23.4</v>
      </c>
      <c r="E33">
        <v>2990</v>
      </c>
      <c r="F33">
        <f t="shared" si="3"/>
        <v>5980</v>
      </c>
      <c r="G33">
        <v>23.8</v>
      </c>
      <c r="H33">
        <v>9820000</v>
      </c>
      <c r="I33">
        <v>83700</v>
      </c>
      <c r="J33">
        <v>57.4</v>
      </c>
      <c r="K33">
        <v>60.5</v>
      </c>
      <c r="L33">
        <v>148000</v>
      </c>
      <c r="M33">
        <v>43.4</v>
      </c>
      <c r="N33">
        <v>2410000</v>
      </c>
      <c r="O33">
        <f t="shared" si="4"/>
        <v>9342375</v>
      </c>
      <c r="P33">
        <v>30500</v>
      </c>
      <c r="Q33">
        <v>28.4</v>
      </c>
      <c r="R33">
        <f t="shared" si="5"/>
        <v>39.5</v>
      </c>
      <c r="S33">
        <v>22.5</v>
      </c>
      <c r="T33">
        <v>54200</v>
      </c>
      <c r="U33">
        <v>8.41</v>
      </c>
      <c r="V33">
        <v>178</v>
      </c>
      <c r="W33">
        <v>102</v>
      </c>
      <c r="X33">
        <v>11.1</v>
      </c>
      <c r="Y33" s="4">
        <f t="shared" si="6"/>
        <v>60.5</v>
      </c>
      <c r="Z33" s="4">
        <f t="shared" si="7"/>
        <v>117.5</v>
      </c>
      <c r="AA33" s="4">
        <f t="shared" si="8"/>
        <v>5980</v>
      </c>
      <c r="AB33" s="4">
        <f t="shared" si="9"/>
        <v>81</v>
      </c>
      <c r="AC33">
        <f t="shared" si="10"/>
        <v>300.85671086724585</v>
      </c>
      <c r="AD33" s="4">
        <f t="shared" si="11"/>
        <v>158.9</v>
      </c>
      <c r="AE33" s="4">
        <f t="shared" si="12"/>
        <v>475.11099999999999</v>
      </c>
      <c r="AF33">
        <f t="shared" si="13"/>
        <v>237.56</v>
      </c>
      <c r="AG33" s="4">
        <f t="shared" si="14"/>
        <v>11.1</v>
      </c>
      <c r="AH33" s="4">
        <f t="shared" si="15"/>
        <v>10</v>
      </c>
      <c r="AI33" s="4">
        <f t="shared" si="16"/>
        <v>10</v>
      </c>
      <c r="AJ33" s="5">
        <f t="shared" si="17"/>
        <v>5</v>
      </c>
      <c r="AK33">
        <v>8</v>
      </c>
      <c r="AL33">
        <f t="shared" si="18"/>
        <v>8</v>
      </c>
      <c r="AM33">
        <f t="shared" si="19"/>
        <v>1.26</v>
      </c>
      <c r="AN33">
        <f t="shared" si="20"/>
        <v>2</v>
      </c>
      <c r="AO33">
        <f t="shared" si="21"/>
        <v>1.26</v>
      </c>
      <c r="AP33" s="3">
        <f t="shared" si="0"/>
        <v>189</v>
      </c>
      <c r="AQ33">
        <f t="shared" si="22"/>
        <v>32</v>
      </c>
      <c r="AR33">
        <f t="shared" si="23"/>
        <v>240</v>
      </c>
      <c r="AS33">
        <f t="shared" si="1"/>
        <v>64</v>
      </c>
      <c r="AT33">
        <f t="shared" si="24"/>
        <v>125</v>
      </c>
      <c r="AU33">
        <f t="shared" si="2"/>
        <v>0</v>
      </c>
      <c r="AV33">
        <f t="shared" si="25"/>
        <v>125</v>
      </c>
      <c r="AW33">
        <f t="shared" si="26"/>
        <v>64</v>
      </c>
      <c r="AX33">
        <f t="shared" si="27"/>
        <v>64</v>
      </c>
      <c r="AY33">
        <f t="shared" si="28"/>
        <v>125</v>
      </c>
      <c r="AZ33">
        <f t="shared" si="29"/>
        <v>1</v>
      </c>
      <c r="BA33">
        <f t="shared" si="30"/>
        <v>1</v>
      </c>
      <c r="BB33">
        <f t="shared" si="31"/>
        <v>1</v>
      </c>
    </row>
    <row r="34" spans="3:54" x14ac:dyDescent="0.25">
      <c r="C34" t="s">
        <v>42</v>
      </c>
      <c r="D34">
        <v>20.2</v>
      </c>
      <c r="E34">
        <v>2580</v>
      </c>
      <c r="F34">
        <f t="shared" si="3"/>
        <v>5160</v>
      </c>
      <c r="G34">
        <v>22.2</v>
      </c>
      <c r="H34">
        <v>8530000</v>
      </c>
      <c r="I34">
        <v>72400</v>
      </c>
      <c r="J34">
        <v>57.7</v>
      </c>
      <c r="K34">
        <v>59.7</v>
      </c>
      <c r="L34">
        <v>128000</v>
      </c>
      <c r="M34">
        <v>42.4</v>
      </c>
      <c r="N34">
        <v>2110000</v>
      </c>
      <c r="O34">
        <f t="shared" si="4"/>
        <v>7953827.5999999996</v>
      </c>
      <c r="P34">
        <v>26400</v>
      </c>
      <c r="Q34">
        <v>28.4</v>
      </c>
      <c r="R34">
        <f t="shared" si="5"/>
        <v>39.299999999999997</v>
      </c>
      <c r="S34">
        <v>21.9</v>
      </c>
      <c r="T34">
        <v>46500</v>
      </c>
      <c r="U34">
        <v>7.26</v>
      </c>
      <c r="V34">
        <v>178</v>
      </c>
      <c r="W34">
        <v>102</v>
      </c>
      <c r="X34">
        <v>9.5299999999999994</v>
      </c>
      <c r="Y34" s="4">
        <f t="shared" si="6"/>
        <v>59.7</v>
      </c>
      <c r="Z34" s="4">
        <f t="shared" si="7"/>
        <v>118.3</v>
      </c>
      <c r="AA34" s="4">
        <f t="shared" si="8"/>
        <v>5160</v>
      </c>
      <c r="AB34" s="4">
        <f t="shared" si="9"/>
        <v>82</v>
      </c>
      <c r="AC34">
        <f t="shared" si="10"/>
        <v>293.56348602022604</v>
      </c>
      <c r="AD34" s="4">
        <f t="shared" si="11"/>
        <v>157.54</v>
      </c>
      <c r="AE34" s="4">
        <f t="shared" si="12"/>
        <v>406.45319999999998</v>
      </c>
      <c r="AF34">
        <f t="shared" si="13"/>
        <v>203.23</v>
      </c>
      <c r="AG34" s="4">
        <f t="shared" si="14"/>
        <v>9.5299999999999994</v>
      </c>
      <c r="AH34" s="4">
        <f t="shared" si="15"/>
        <v>10</v>
      </c>
      <c r="AI34" s="4">
        <f t="shared" si="16"/>
        <v>8</v>
      </c>
      <c r="AJ34" s="5">
        <f t="shared" si="17"/>
        <v>5</v>
      </c>
      <c r="AK34">
        <v>8</v>
      </c>
      <c r="AL34">
        <f t="shared" si="18"/>
        <v>8</v>
      </c>
      <c r="AM34">
        <f t="shared" si="19"/>
        <v>1.26</v>
      </c>
      <c r="AN34">
        <f t="shared" si="20"/>
        <v>1.72</v>
      </c>
      <c r="AO34">
        <f t="shared" si="21"/>
        <v>1.26</v>
      </c>
      <c r="AP34" s="3">
        <f t="shared" si="0"/>
        <v>161</v>
      </c>
      <c r="AQ34">
        <f t="shared" si="22"/>
        <v>32</v>
      </c>
      <c r="AR34">
        <f t="shared" si="23"/>
        <v>240</v>
      </c>
      <c r="AS34">
        <f t="shared" si="1"/>
        <v>54</v>
      </c>
      <c r="AT34">
        <f t="shared" si="24"/>
        <v>107</v>
      </c>
      <c r="AU34">
        <f t="shared" si="2"/>
        <v>0</v>
      </c>
      <c r="AV34">
        <f t="shared" si="25"/>
        <v>107</v>
      </c>
      <c r="AW34">
        <f t="shared" si="26"/>
        <v>54</v>
      </c>
      <c r="AX34">
        <f t="shared" si="27"/>
        <v>54</v>
      </c>
      <c r="AY34">
        <f t="shared" si="28"/>
        <v>107</v>
      </c>
      <c r="AZ34">
        <f t="shared" si="29"/>
        <v>1</v>
      </c>
      <c r="BA34">
        <f t="shared" si="30"/>
        <v>1</v>
      </c>
      <c r="BB34">
        <f t="shared" si="31"/>
        <v>1</v>
      </c>
    </row>
    <row r="35" spans="3:54" x14ac:dyDescent="0.25">
      <c r="C35" t="s">
        <v>43</v>
      </c>
      <c r="D35">
        <v>55.7</v>
      </c>
      <c r="E35">
        <v>7100</v>
      </c>
      <c r="F35">
        <f t="shared" si="3"/>
        <v>14200</v>
      </c>
      <c r="G35">
        <v>38.1</v>
      </c>
      <c r="H35">
        <v>14700000</v>
      </c>
      <c r="I35">
        <v>140000</v>
      </c>
      <c r="J35">
        <v>45.5</v>
      </c>
      <c r="K35">
        <v>47.2</v>
      </c>
      <c r="L35">
        <v>252000</v>
      </c>
      <c r="M35">
        <v>23.3</v>
      </c>
      <c r="N35">
        <v>14700000</v>
      </c>
      <c r="O35">
        <f t="shared" si="4"/>
        <v>68092728</v>
      </c>
      <c r="P35">
        <v>140000</v>
      </c>
      <c r="Q35">
        <v>45.5</v>
      </c>
      <c r="R35">
        <f t="shared" si="5"/>
        <v>69.2</v>
      </c>
      <c r="S35">
        <v>47.2</v>
      </c>
      <c r="T35">
        <v>252000</v>
      </c>
      <c r="U35">
        <v>23.3</v>
      </c>
      <c r="V35">
        <v>152</v>
      </c>
      <c r="W35">
        <v>152</v>
      </c>
      <c r="X35">
        <v>25.4</v>
      </c>
      <c r="Y35" s="4">
        <f t="shared" si="6"/>
        <v>47.2</v>
      </c>
      <c r="Z35" s="4">
        <f t="shared" si="7"/>
        <v>104.8</v>
      </c>
      <c r="AA35" s="4">
        <f t="shared" si="8"/>
        <v>14200</v>
      </c>
      <c r="AB35" s="4">
        <f t="shared" si="9"/>
        <v>70</v>
      </c>
      <c r="AC35">
        <f t="shared" si="10"/>
        <v>402.8409959183673</v>
      </c>
      <c r="AD35" s="4">
        <f t="shared" si="11"/>
        <v>173.53</v>
      </c>
      <c r="AE35" s="4">
        <f t="shared" si="12"/>
        <v>1232.0630000000001</v>
      </c>
      <c r="AF35">
        <f t="shared" si="13"/>
        <v>616.03</v>
      </c>
      <c r="AG35" s="4">
        <f t="shared" si="14"/>
        <v>25.4</v>
      </c>
      <c r="AH35" s="4">
        <f t="shared" si="15"/>
        <v>10</v>
      </c>
      <c r="AI35" s="4">
        <f t="shared" si="16"/>
        <v>24</v>
      </c>
      <c r="AJ35" s="5">
        <f t="shared" si="17"/>
        <v>8</v>
      </c>
      <c r="AK35">
        <v>8</v>
      </c>
      <c r="AL35">
        <f t="shared" si="18"/>
        <v>8</v>
      </c>
      <c r="AM35">
        <f t="shared" si="19"/>
        <v>1.26</v>
      </c>
      <c r="AN35">
        <f t="shared" si="20"/>
        <v>4.57</v>
      </c>
      <c r="AO35">
        <f t="shared" si="21"/>
        <v>1.26</v>
      </c>
      <c r="AP35" s="3">
        <f t="shared" si="0"/>
        <v>489</v>
      </c>
      <c r="AQ35">
        <f t="shared" si="22"/>
        <v>32</v>
      </c>
      <c r="AR35">
        <f t="shared" si="23"/>
        <v>240</v>
      </c>
      <c r="AS35">
        <f t="shared" si="1"/>
        <v>152</v>
      </c>
      <c r="AT35">
        <f t="shared" si="24"/>
        <v>337</v>
      </c>
      <c r="AU35">
        <f t="shared" si="2"/>
        <v>152</v>
      </c>
      <c r="AV35">
        <f t="shared" si="25"/>
        <v>261</v>
      </c>
      <c r="AW35">
        <f t="shared" si="26"/>
        <v>76</v>
      </c>
      <c r="AX35">
        <f t="shared" si="27"/>
        <v>76</v>
      </c>
      <c r="AY35">
        <f t="shared" si="28"/>
        <v>261</v>
      </c>
      <c r="AZ35">
        <f t="shared" si="29"/>
        <v>1</v>
      </c>
      <c r="BA35">
        <f t="shared" si="30"/>
        <v>0</v>
      </c>
      <c r="BB35">
        <f t="shared" si="31"/>
        <v>0</v>
      </c>
    </row>
    <row r="36" spans="3:54" x14ac:dyDescent="0.25">
      <c r="C36" t="s">
        <v>44</v>
      </c>
      <c r="D36">
        <v>49.3</v>
      </c>
      <c r="E36">
        <v>6290</v>
      </c>
      <c r="F36">
        <f t="shared" si="3"/>
        <v>12580</v>
      </c>
      <c r="G36">
        <v>35.1</v>
      </c>
      <c r="H36">
        <v>13300000</v>
      </c>
      <c r="I36">
        <v>125000</v>
      </c>
      <c r="J36">
        <v>46</v>
      </c>
      <c r="K36">
        <v>46</v>
      </c>
      <c r="L36">
        <v>225000</v>
      </c>
      <c r="M36">
        <v>20.7</v>
      </c>
      <c r="N36">
        <v>13300000</v>
      </c>
      <c r="O36">
        <f t="shared" si="4"/>
        <v>59320580</v>
      </c>
      <c r="P36">
        <v>125000</v>
      </c>
      <c r="Q36">
        <v>46</v>
      </c>
      <c r="R36">
        <f t="shared" si="5"/>
        <v>68.7</v>
      </c>
      <c r="S36">
        <v>46</v>
      </c>
      <c r="T36">
        <v>225000</v>
      </c>
      <c r="U36">
        <v>20.7</v>
      </c>
      <c r="V36">
        <v>152</v>
      </c>
      <c r="W36">
        <v>152</v>
      </c>
      <c r="X36">
        <v>22.2</v>
      </c>
      <c r="Y36" s="4">
        <f t="shared" si="6"/>
        <v>46</v>
      </c>
      <c r="Z36" s="4">
        <f t="shared" si="7"/>
        <v>106</v>
      </c>
      <c r="AA36" s="4">
        <f t="shared" si="8"/>
        <v>12580</v>
      </c>
      <c r="AB36" s="4">
        <f t="shared" si="9"/>
        <v>70</v>
      </c>
      <c r="AC36">
        <f t="shared" si="10"/>
        <v>402.8409959183673</v>
      </c>
      <c r="AD36" s="4">
        <f t="shared" si="11"/>
        <v>173.53</v>
      </c>
      <c r="AE36" s="4">
        <f t="shared" si="12"/>
        <v>1091.5037</v>
      </c>
      <c r="AF36">
        <f t="shared" si="13"/>
        <v>545.75</v>
      </c>
      <c r="AG36" s="4">
        <f t="shared" si="14"/>
        <v>22.2</v>
      </c>
      <c r="AH36" s="4">
        <f t="shared" si="15"/>
        <v>10</v>
      </c>
      <c r="AI36" s="4">
        <f t="shared" si="16"/>
        <v>21</v>
      </c>
      <c r="AJ36" s="5">
        <f t="shared" si="17"/>
        <v>8</v>
      </c>
      <c r="AK36">
        <v>8</v>
      </c>
      <c r="AL36">
        <f t="shared" si="18"/>
        <v>8</v>
      </c>
      <c r="AM36">
        <f t="shared" si="19"/>
        <v>1.26</v>
      </c>
      <c r="AN36">
        <f t="shared" si="20"/>
        <v>4</v>
      </c>
      <c r="AO36">
        <f t="shared" si="21"/>
        <v>1.26</v>
      </c>
      <c r="AP36" s="3">
        <f t="shared" si="0"/>
        <v>433</v>
      </c>
      <c r="AQ36">
        <f t="shared" si="22"/>
        <v>32</v>
      </c>
      <c r="AR36">
        <f t="shared" si="23"/>
        <v>240</v>
      </c>
      <c r="AS36">
        <f t="shared" si="1"/>
        <v>131</v>
      </c>
      <c r="AT36">
        <f t="shared" si="24"/>
        <v>302</v>
      </c>
      <c r="AU36">
        <f t="shared" si="2"/>
        <v>152</v>
      </c>
      <c r="AV36">
        <f t="shared" si="25"/>
        <v>226</v>
      </c>
      <c r="AW36">
        <f t="shared" si="26"/>
        <v>55</v>
      </c>
      <c r="AX36">
        <f t="shared" si="27"/>
        <v>55</v>
      </c>
      <c r="AY36">
        <f t="shared" si="28"/>
        <v>226</v>
      </c>
      <c r="AZ36">
        <f t="shared" si="29"/>
        <v>1</v>
      </c>
      <c r="BA36">
        <f t="shared" si="30"/>
        <v>1</v>
      </c>
      <c r="BB36">
        <f t="shared" si="31"/>
        <v>1</v>
      </c>
    </row>
    <row r="37" spans="3:54" x14ac:dyDescent="0.25">
      <c r="C37" t="s">
        <v>45</v>
      </c>
      <c r="D37">
        <v>42.7</v>
      </c>
      <c r="E37">
        <v>5460</v>
      </c>
      <c r="F37">
        <f t="shared" si="3"/>
        <v>10920</v>
      </c>
      <c r="G37">
        <v>31.8</v>
      </c>
      <c r="H37">
        <v>11700000</v>
      </c>
      <c r="I37">
        <v>109000</v>
      </c>
      <c r="J37">
        <v>46.2</v>
      </c>
      <c r="K37">
        <v>45</v>
      </c>
      <c r="L37">
        <v>195000</v>
      </c>
      <c r="M37">
        <v>17.899999999999999</v>
      </c>
      <c r="N37">
        <v>11700000</v>
      </c>
      <c r="O37">
        <f t="shared" si="4"/>
        <v>50700000</v>
      </c>
      <c r="P37">
        <v>109000</v>
      </c>
      <c r="Q37">
        <v>46.2</v>
      </c>
      <c r="R37">
        <f t="shared" si="5"/>
        <v>68.099999999999994</v>
      </c>
      <c r="S37">
        <v>45</v>
      </c>
      <c r="T37">
        <v>195000</v>
      </c>
      <c r="U37">
        <v>17.899999999999999</v>
      </c>
      <c r="V37">
        <v>152</v>
      </c>
      <c r="W37">
        <v>152</v>
      </c>
      <c r="X37">
        <v>19.100000000000001</v>
      </c>
      <c r="Y37" s="4">
        <f t="shared" si="6"/>
        <v>45</v>
      </c>
      <c r="Z37" s="4">
        <f t="shared" si="7"/>
        <v>107</v>
      </c>
      <c r="AA37" s="4">
        <f t="shared" si="8"/>
        <v>10920</v>
      </c>
      <c r="AB37" s="4">
        <f t="shared" si="9"/>
        <v>69</v>
      </c>
      <c r="AC37">
        <f t="shared" si="10"/>
        <v>414.60215921024991</v>
      </c>
      <c r="AD37" s="4">
        <f t="shared" si="11"/>
        <v>174.81</v>
      </c>
      <c r="AE37" s="4">
        <f t="shared" si="12"/>
        <v>954.46259999999995</v>
      </c>
      <c r="AF37">
        <f t="shared" si="13"/>
        <v>477.23</v>
      </c>
      <c r="AG37" s="4">
        <f t="shared" si="14"/>
        <v>19.100000000000001</v>
      </c>
      <c r="AH37" s="4">
        <f t="shared" si="15"/>
        <v>10</v>
      </c>
      <c r="AI37" s="4">
        <f t="shared" si="16"/>
        <v>18</v>
      </c>
      <c r="AJ37" s="5">
        <f t="shared" si="17"/>
        <v>8</v>
      </c>
      <c r="AK37">
        <v>8</v>
      </c>
      <c r="AL37">
        <f t="shared" si="18"/>
        <v>8</v>
      </c>
      <c r="AM37">
        <f t="shared" si="19"/>
        <v>1.26</v>
      </c>
      <c r="AN37">
        <f t="shared" si="20"/>
        <v>3.44</v>
      </c>
      <c r="AO37">
        <f t="shared" si="21"/>
        <v>1.26</v>
      </c>
      <c r="AP37" s="3">
        <f t="shared" si="0"/>
        <v>379</v>
      </c>
      <c r="AQ37">
        <f t="shared" si="22"/>
        <v>32</v>
      </c>
      <c r="AR37">
        <f t="shared" si="23"/>
        <v>240</v>
      </c>
      <c r="AS37">
        <f t="shared" si="1"/>
        <v>112</v>
      </c>
      <c r="AT37">
        <f t="shared" si="24"/>
        <v>267</v>
      </c>
      <c r="AU37">
        <f t="shared" si="2"/>
        <v>152</v>
      </c>
      <c r="AV37">
        <f t="shared" si="25"/>
        <v>191</v>
      </c>
      <c r="AW37">
        <f t="shared" si="26"/>
        <v>36</v>
      </c>
      <c r="AX37">
        <f t="shared" si="27"/>
        <v>36</v>
      </c>
      <c r="AY37">
        <f t="shared" si="28"/>
        <v>191</v>
      </c>
      <c r="AZ37">
        <f t="shared" si="29"/>
        <v>1</v>
      </c>
      <c r="BA37">
        <f t="shared" si="30"/>
        <v>1</v>
      </c>
      <c r="BB37">
        <f t="shared" si="31"/>
        <v>1</v>
      </c>
    </row>
    <row r="38" spans="3:54" x14ac:dyDescent="0.25">
      <c r="C38" t="s">
        <v>46</v>
      </c>
      <c r="D38">
        <v>36</v>
      </c>
      <c r="E38">
        <v>4600</v>
      </c>
      <c r="F38">
        <f t="shared" si="3"/>
        <v>9200</v>
      </c>
      <c r="G38">
        <v>28.7</v>
      </c>
      <c r="H38">
        <v>10000000</v>
      </c>
      <c r="I38">
        <v>92400</v>
      </c>
      <c r="J38">
        <v>46.7</v>
      </c>
      <c r="K38">
        <v>43.7</v>
      </c>
      <c r="L38">
        <v>166000</v>
      </c>
      <c r="M38">
        <v>15.1</v>
      </c>
      <c r="N38">
        <v>10000000</v>
      </c>
      <c r="O38">
        <f t="shared" si="4"/>
        <v>41819548</v>
      </c>
      <c r="P38">
        <v>92400</v>
      </c>
      <c r="Q38">
        <v>46.7</v>
      </c>
      <c r="R38">
        <f t="shared" si="5"/>
        <v>67.400000000000006</v>
      </c>
      <c r="S38">
        <v>43.7</v>
      </c>
      <c r="T38">
        <v>166000</v>
      </c>
      <c r="U38">
        <v>15.1</v>
      </c>
      <c r="V38">
        <v>152</v>
      </c>
      <c r="W38">
        <v>152</v>
      </c>
      <c r="X38">
        <v>15.9</v>
      </c>
      <c r="Y38" s="4">
        <f t="shared" si="6"/>
        <v>43.7</v>
      </c>
      <c r="Z38" s="4">
        <f t="shared" si="7"/>
        <v>108.3</v>
      </c>
      <c r="AA38" s="4">
        <f t="shared" si="8"/>
        <v>9200</v>
      </c>
      <c r="AB38" s="4">
        <f t="shared" si="9"/>
        <v>69</v>
      </c>
      <c r="AC38">
        <f t="shared" si="10"/>
        <v>414.60215921024991</v>
      </c>
      <c r="AD38" s="4">
        <f t="shared" si="11"/>
        <v>174.81</v>
      </c>
      <c r="AE38" s="4">
        <f t="shared" si="12"/>
        <v>804.12599999999998</v>
      </c>
      <c r="AF38">
        <f t="shared" si="13"/>
        <v>402.06</v>
      </c>
      <c r="AG38" s="4">
        <f t="shared" si="14"/>
        <v>15.9</v>
      </c>
      <c r="AH38" s="4">
        <f t="shared" si="15"/>
        <v>10</v>
      </c>
      <c r="AI38" s="4">
        <f t="shared" si="16"/>
        <v>14</v>
      </c>
      <c r="AJ38" s="5">
        <f t="shared" si="17"/>
        <v>6</v>
      </c>
      <c r="AK38">
        <v>8</v>
      </c>
      <c r="AL38">
        <f t="shared" si="18"/>
        <v>8</v>
      </c>
      <c r="AM38">
        <f t="shared" si="19"/>
        <v>1.26</v>
      </c>
      <c r="AN38">
        <f t="shared" si="20"/>
        <v>2.86</v>
      </c>
      <c r="AO38">
        <f t="shared" si="21"/>
        <v>1.26</v>
      </c>
      <c r="AP38" s="3">
        <f t="shared" si="0"/>
        <v>319</v>
      </c>
      <c r="AQ38">
        <f t="shared" si="22"/>
        <v>32</v>
      </c>
      <c r="AR38">
        <f t="shared" si="23"/>
        <v>240</v>
      </c>
      <c r="AS38">
        <f t="shared" si="1"/>
        <v>92</v>
      </c>
      <c r="AT38">
        <f t="shared" si="24"/>
        <v>227</v>
      </c>
      <c r="AU38">
        <f t="shared" si="2"/>
        <v>0</v>
      </c>
      <c r="AV38">
        <f t="shared" si="25"/>
        <v>227</v>
      </c>
      <c r="AW38">
        <f t="shared" si="26"/>
        <v>92</v>
      </c>
      <c r="AX38">
        <f t="shared" si="27"/>
        <v>92</v>
      </c>
      <c r="AY38">
        <f t="shared" si="28"/>
        <v>227</v>
      </c>
      <c r="AZ38">
        <f t="shared" si="29"/>
        <v>1</v>
      </c>
      <c r="BA38">
        <f t="shared" si="30"/>
        <v>1</v>
      </c>
      <c r="BB38">
        <f t="shared" si="31"/>
        <v>1</v>
      </c>
    </row>
    <row r="39" spans="3:54" x14ac:dyDescent="0.25">
      <c r="C39" t="s">
        <v>47</v>
      </c>
      <c r="D39">
        <v>32.6</v>
      </c>
      <c r="E39">
        <v>4160</v>
      </c>
      <c r="F39">
        <f t="shared" si="3"/>
        <v>8320</v>
      </c>
      <c r="G39">
        <v>26.9</v>
      </c>
      <c r="H39">
        <v>9160000</v>
      </c>
      <c r="I39">
        <v>83900</v>
      </c>
      <c r="J39">
        <v>47</v>
      </c>
      <c r="K39">
        <v>43.2</v>
      </c>
      <c r="L39">
        <v>150000</v>
      </c>
      <c r="M39">
        <v>13.7</v>
      </c>
      <c r="N39">
        <v>9160000</v>
      </c>
      <c r="O39">
        <f t="shared" si="4"/>
        <v>37649356.799999997</v>
      </c>
      <c r="P39">
        <v>83900</v>
      </c>
      <c r="Q39">
        <v>47</v>
      </c>
      <c r="R39">
        <f t="shared" si="5"/>
        <v>67.3</v>
      </c>
      <c r="S39">
        <v>43.2</v>
      </c>
      <c r="T39">
        <v>150000</v>
      </c>
      <c r="U39">
        <v>13.7</v>
      </c>
      <c r="V39">
        <v>152</v>
      </c>
      <c r="W39">
        <v>152</v>
      </c>
      <c r="X39">
        <v>14.3</v>
      </c>
      <c r="Y39" s="4">
        <f t="shared" si="6"/>
        <v>43.2</v>
      </c>
      <c r="Z39" s="4">
        <f t="shared" si="7"/>
        <v>108.8</v>
      </c>
      <c r="AA39" s="4">
        <f t="shared" si="8"/>
        <v>8320</v>
      </c>
      <c r="AB39" s="4">
        <f t="shared" si="9"/>
        <v>68</v>
      </c>
      <c r="AC39">
        <f t="shared" si="10"/>
        <v>426.88600346020758</v>
      </c>
      <c r="AD39" s="4">
        <f t="shared" si="11"/>
        <v>176.09</v>
      </c>
      <c r="AE39" s="4">
        <f t="shared" si="12"/>
        <v>732.53440000000001</v>
      </c>
      <c r="AF39">
        <f t="shared" si="13"/>
        <v>366.27</v>
      </c>
      <c r="AG39" s="4">
        <f t="shared" si="14"/>
        <v>14.3</v>
      </c>
      <c r="AH39" s="4">
        <f t="shared" si="15"/>
        <v>10</v>
      </c>
      <c r="AI39" s="4">
        <f t="shared" si="16"/>
        <v>13</v>
      </c>
      <c r="AJ39" s="5">
        <f t="shared" si="17"/>
        <v>6</v>
      </c>
      <c r="AK39">
        <v>8</v>
      </c>
      <c r="AL39">
        <f t="shared" si="18"/>
        <v>8</v>
      </c>
      <c r="AM39">
        <f t="shared" si="19"/>
        <v>1.26</v>
      </c>
      <c r="AN39">
        <f t="shared" si="20"/>
        <v>2.57</v>
      </c>
      <c r="AO39">
        <f t="shared" si="21"/>
        <v>1.26</v>
      </c>
      <c r="AP39" s="3">
        <f t="shared" si="0"/>
        <v>291</v>
      </c>
      <c r="AQ39">
        <f t="shared" si="22"/>
        <v>32</v>
      </c>
      <c r="AR39">
        <f t="shared" si="23"/>
        <v>240</v>
      </c>
      <c r="AS39">
        <f t="shared" si="1"/>
        <v>83</v>
      </c>
      <c r="AT39">
        <f t="shared" si="24"/>
        <v>208</v>
      </c>
      <c r="AU39">
        <f t="shared" si="2"/>
        <v>0</v>
      </c>
      <c r="AV39">
        <f t="shared" si="25"/>
        <v>208</v>
      </c>
      <c r="AW39">
        <f t="shared" si="26"/>
        <v>83</v>
      </c>
      <c r="AX39">
        <f t="shared" si="27"/>
        <v>83</v>
      </c>
      <c r="AY39">
        <f t="shared" si="28"/>
        <v>208</v>
      </c>
      <c r="AZ39">
        <f t="shared" si="29"/>
        <v>1</v>
      </c>
      <c r="BA39">
        <f t="shared" si="30"/>
        <v>1</v>
      </c>
      <c r="BB39">
        <f t="shared" si="31"/>
        <v>1</v>
      </c>
    </row>
    <row r="40" spans="3:54" x14ac:dyDescent="0.25">
      <c r="C40" t="s">
        <v>48</v>
      </c>
      <c r="D40">
        <v>29.2</v>
      </c>
      <c r="E40">
        <v>3720</v>
      </c>
      <c r="F40">
        <f t="shared" si="3"/>
        <v>7440</v>
      </c>
      <c r="G40">
        <v>25.4</v>
      </c>
      <c r="H40">
        <v>8279999.9999999991</v>
      </c>
      <c r="I40">
        <v>75200</v>
      </c>
      <c r="J40">
        <v>47.2</v>
      </c>
      <c r="K40">
        <v>42.4</v>
      </c>
      <c r="L40">
        <v>135000</v>
      </c>
      <c r="M40">
        <v>12.2</v>
      </c>
      <c r="N40">
        <v>8279999.9999999991</v>
      </c>
      <c r="O40">
        <f t="shared" si="4"/>
        <v>33275894.399999999</v>
      </c>
      <c r="P40">
        <v>75200</v>
      </c>
      <c r="Q40">
        <v>47.2</v>
      </c>
      <c r="R40">
        <f t="shared" si="5"/>
        <v>66.900000000000006</v>
      </c>
      <c r="S40">
        <v>42.4</v>
      </c>
      <c r="T40">
        <v>135000</v>
      </c>
      <c r="U40">
        <v>12.2</v>
      </c>
      <c r="V40">
        <v>152</v>
      </c>
      <c r="W40">
        <v>152</v>
      </c>
      <c r="X40">
        <v>12.7</v>
      </c>
      <c r="Y40" s="4">
        <f t="shared" si="6"/>
        <v>42.4</v>
      </c>
      <c r="Z40" s="4">
        <f t="shared" si="7"/>
        <v>109.6</v>
      </c>
      <c r="AA40" s="4">
        <f t="shared" si="8"/>
        <v>7440</v>
      </c>
      <c r="AB40" s="4">
        <f t="shared" si="9"/>
        <v>68</v>
      </c>
      <c r="AC40">
        <f t="shared" si="10"/>
        <v>426.88600346020758</v>
      </c>
      <c r="AD40" s="4">
        <f t="shared" si="11"/>
        <v>176.09</v>
      </c>
      <c r="AE40" s="4">
        <f t="shared" si="12"/>
        <v>655.0548</v>
      </c>
      <c r="AF40">
        <f t="shared" si="13"/>
        <v>327.52999999999997</v>
      </c>
      <c r="AG40" s="4">
        <f t="shared" si="14"/>
        <v>12.7</v>
      </c>
      <c r="AH40" s="4">
        <f t="shared" si="15"/>
        <v>10</v>
      </c>
      <c r="AI40" s="4">
        <f t="shared" si="16"/>
        <v>11</v>
      </c>
      <c r="AJ40" s="5">
        <f t="shared" si="17"/>
        <v>5</v>
      </c>
      <c r="AK40">
        <v>8</v>
      </c>
      <c r="AL40">
        <f t="shared" si="18"/>
        <v>8</v>
      </c>
      <c r="AM40">
        <f t="shared" si="19"/>
        <v>1.26</v>
      </c>
      <c r="AN40">
        <f t="shared" si="20"/>
        <v>2.29</v>
      </c>
      <c r="AO40">
        <f t="shared" si="21"/>
        <v>1.26</v>
      </c>
      <c r="AP40" s="3">
        <f t="shared" si="0"/>
        <v>260</v>
      </c>
      <c r="AQ40">
        <f t="shared" si="22"/>
        <v>32</v>
      </c>
      <c r="AR40">
        <f t="shared" si="23"/>
        <v>240</v>
      </c>
      <c r="AS40">
        <f t="shared" si="1"/>
        <v>73</v>
      </c>
      <c r="AT40">
        <f t="shared" si="24"/>
        <v>187</v>
      </c>
      <c r="AU40">
        <f t="shared" si="2"/>
        <v>0</v>
      </c>
      <c r="AV40">
        <f t="shared" si="25"/>
        <v>187</v>
      </c>
      <c r="AW40">
        <f t="shared" si="26"/>
        <v>73</v>
      </c>
      <c r="AX40">
        <f t="shared" si="27"/>
        <v>73</v>
      </c>
      <c r="AY40">
        <f t="shared" si="28"/>
        <v>187</v>
      </c>
      <c r="AZ40">
        <f t="shared" si="29"/>
        <v>1</v>
      </c>
      <c r="BA40">
        <f t="shared" si="30"/>
        <v>1</v>
      </c>
      <c r="BB40">
        <f t="shared" si="31"/>
        <v>1</v>
      </c>
    </row>
    <row r="41" spans="3:54" x14ac:dyDescent="0.25">
      <c r="C41" t="s">
        <v>49</v>
      </c>
      <c r="D41">
        <v>25.6</v>
      </c>
      <c r="E41">
        <v>3280</v>
      </c>
      <c r="F41">
        <f t="shared" si="3"/>
        <v>6560</v>
      </c>
      <c r="G41">
        <v>23.8</v>
      </c>
      <c r="H41">
        <v>7330000</v>
      </c>
      <c r="I41">
        <v>66500</v>
      </c>
      <c r="J41">
        <v>47.2</v>
      </c>
      <c r="K41">
        <v>41.9</v>
      </c>
      <c r="L41">
        <v>119000</v>
      </c>
      <c r="M41">
        <v>10.7</v>
      </c>
      <c r="N41">
        <v>7330000</v>
      </c>
      <c r="O41">
        <f t="shared" si="4"/>
        <v>29089441.599999998</v>
      </c>
      <c r="P41">
        <v>66500</v>
      </c>
      <c r="Q41">
        <v>47.2</v>
      </c>
      <c r="R41">
        <f t="shared" si="5"/>
        <v>66.599999999999994</v>
      </c>
      <c r="S41">
        <v>41.9</v>
      </c>
      <c r="T41">
        <v>119000</v>
      </c>
      <c r="U41">
        <v>10.7</v>
      </c>
      <c r="V41">
        <v>152</v>
      </c>
      <c r="W41">
        <v>152</v>
      </c>
      <c r="X41">
        <v>11.1</v>
      </c>
      <c r="Y41" s="4">
        <f t="shared" si="6"/>
        <v>41.9</v>
      </c>
      <c r="Z41" s="4">
        <f t="shared" si="7"/>
        <v>110.1</v>
      </c>
      <c r="AA41" s="4">
        <f t="shared" si="8"/>
        <v>6560</v>
      </c>
      <c r="AB41" s="4">
        <f t="shared" si="9"/>
        <v>68</v>
      </c>
      <c r="AC41">
        <f t="shared" si="10"/>
        <v>426.88600346020758</v>
      </c>
      <c r="AD41" s="4">
        <f t="shared" si="11"/>
        <v>176.09</v>
      </c>
      <c r="AE41" s="4">
        <f t="shared" si="12"/>
        <v>577.5752</v>
      </c>
      <c r="AF41">
        <f t="shared" si="13"/>
        <v>288.79000000000002</v>
      </c>
      <c r="AG41" s="4">
        <f t="shared" si="14"/>
        <v>11.1</v>
      </c>
      <c r="AH41" s="4">
        <f t="shared" si="15"/>
        <v>10</v>
      </c>
      <c r="AI41" s="4">
        <f t="shared" si="16"/>
        <v>10</v>
      </c>
      <c r="AJ41" s="5">
        <f t="shared" si="17"/>
        <v>5</v>
      </c>
      <c r="AK41">
        <v>8</v>
      </c>
      <c r="AL41">
        <f t="shared" si="18"/>
        <v>8</v>
      </c>
      <c r="AM41">
        <f t="shared" si="19"/>
        <v>1.26</v>
      </c>
      <c r="AN41">
        <f t="shared" si="20"/>
        <v>2</v>
      </c>
      <c r="AO41">
        <f t="shared" si="21"/>
        <v>1.26</v>
      </c>
      <c r="AP41" s="3">
        <f t="shared" si="0"/>
        <v>229</v>
      </c>
      <c r="AQ41">
        <f t="shared" si="22"/>
        <v>32</v>
      </c>
      <c r="AR41">
        <f t="shared" si="23"/>
        <v>240</v>
      </c>
      <c r="AS41">
        <f t="shared" ref="AS41:AS72" si="32">ROUND(AP41*Y41/V41,0)</f>
        <v>63</v>
      </c>
      <c r="AT41">
        <f t="shared" si="24"/>
        <v>166</v>
      </c>
      <c r="AU41">
        <f t="shared" ref="AU41:AU72" si="33">IF(MAX(AS41,AT41)&gt;AR41,V41,0)</f>
        <v>0</v>
      </c>
      <c r="AV41">
        <f t="shared" si="25"/>
        <v>166</v>
      </c>
      <c r="AW41">
        <f t="shared" si="26"/>
        <v>63</v>
      </c>
      <c r="AX41">
        <f t="shared" si="27"/>
        <v>63</v>
      </c>
      <c r="AY41">
        <f t="shared" si="28"/>
        <v>166</v>
      </c>
      <c r="AZ41">
        <f t="shared" si="29"/>
        <v>1</v>
      </c>
      <c r="BA41">
        <f t="shared" si="30"/>
        <v>1</v>
      </c>
      <c r="BB41">
        <f t="shared" si="31"/>
        <v>1</v>
      </c>
    </row>
    <row r="42" spans="3:54" x14ac:dyDescent="0.25">
      <c r="C42" t="s">
        <v>50</v>
      </c>
      <c r="D42">
        <v>22.2</v>
      </c>
      <c r="E42">
        <v>2830</v>
      </c>
      <c r="F42">
        <f t="shared" si="3"/>
        <v>5660</v>
      </c>
      <c r="G42">
        <v>22.2</v>
      </c>
      <c r="H42">
        <v>6410000</v>
      </c>
      <c r="I42">
        <v>57500</v>
      </c>
      <c r="J42">
        <v>47.5</v>
      </c>
      <c r="K42">
        <v>41.1</v>
      </c>
      <c r="L42">
        <v>103000</v>
      </c>
      <c r="M42">
        <v>9.27</v>
      </c>
      <c r="N42">
        <v>6410000</v>
      </c>
      <c r="O42">
        <f t="shared" si="4"/>
        <v>24848688.600000001</v>
      </c>
      <c r="P42">
        <v>57500</v>
      </c>
      <c r="Q42">
        <v>47.5</v>
      </c>
      <c r="R42">
        <f t="shared" si="5"/>
        <v>66.3</v>
      </c>
      <c r="S42">
        <v>41.1</v>
      </c>
      <c r="T42">
        <v>103000</v>
      </c>
      <c r="U42">
        <v>9.27</v>
      </c>
      <c r="V42">
        <v>152</v>
      </c>
      <c r="W42">
        <v>152</v>
      </c>
      <c r="X42">
        <v>9.5299999999999994</v>
      </c>
      <c r="Y42" s="4">
        <f t="shared" si="6"/>
        <v>41.1</v>
      </c>
      <c r="Z42" s="4">
        <f t="shared" si="7"/>
        <v>110.9</v>
      </c>
      <c r="AA42" s="4">
        <f t="shared" si="8"/>
        <v>5660</v>
      </c>
      <c r="AB42" s="4">
        <f t="shared" si="9"/>
        <v>67</v>
      </c>
      <c r="AC42">
        <f t="shared" si="10"/>
        <v>439.7239652483849</v>
      </c>
      <c r="AD42" s="4">
        <f t="shared" si="11"/>
        <v>177.35</v>
      </c>
      <c r="AE42" s="4">
        <f t="shared" si="12"/>
        <v>501.90050000000002</v>
      </c>
      <c r="AF42">
        <f t="shared" si="13"/>
        <v>250.95</v>
      </c>
      <c r="AG42" s="4">
        <f t="shared" si="14"/>
        <v>9.5299999999999994</v>
      </c>
      <c r="AH42" s="4">
        <f t="shared" si="15"/>
        <v>10</v>
      </c>
      <c r="AI42" s="4">
        <f t="shared" si="16"/>
        <v>8</v>
      </c>
      <c r="AJ42" s="5">
        <f t="shared" si="17"/>
        <v>5</v>
      </c>
      <c r="AK42">
        <v>8</v>
      </c>
      <c r="AL42">
        <f t="shared" si="18"/>
        <v>8</v>
      </c>
      <c r="AM42">
        <f t="shared" si="19"/>
        <v>1.26</v>
      </c>
      <c r="AN42">
        <f t="shared" si="20"/>
        <v>1.72</v>
      </c>
      <c r="AO42">
        <f t="shared" si="21"/>
        <v>1.26</v>
      </c>
      <c r="AP42" s="3">
        <f t="shared" si="0"/>
        <v>199</v>
      </c>
      <c r="AQ42">
        <f t="shared" si="22"/>
        <v>32</v>
      </c>
      <c r="AR42">
        <f t="shared" si="23"/>
        <v>240</v>
      </c>
      <c r="AS42">
        <f t="shared" si="32"/>
        <v>54</v>
      </c>
      <c r="AT42">
        <f t="shared" si="24"/>
        <v>145</v>
      </c>
      <c r="AU42">
        <f t="shared" si="33"/>
        <v>0</v>
      </c>
      <c r="AV42">
        <f t="shared" si="25"/>
        <v>145</v>
      </c>
      <c r="AW42">
        <f t="shared" si="26"/>
        <v>54</v>
      </c>
      <c r="AX42">
        <f t="shared" si="27"/>
        <v>54</v>
      </c>
      <c r="AY42">
        <f t="shared" si="28"/>
        <v>145</v>
      </c>
      <c r="AZ42">
        <f t="shared" si="29"/>
        <v>1</v>
      </c>
      <c r="BA42">
        <f t="shared" si="30"/>
        <v>1</v>
      </c>
      <c r="BB42">
        <f t="shared" si="31"/>
        <v>1</v>
      </c>
    </row>
    <row r="43" spans="3:54" x14ac:dyDescent="0.25">
      <c r="C43" t="s">
        <v>51</v>
      </c>
      <c r="D43">
        <v>18.5</v>
      </c>
      <c r="E43">
        <v>2370</v>
      </c>
      <c r="F43">
        <f t="shared" si="3"/>
        <v>4740</v>
      </c>
      <c r="G43">
        <v>20.7</v>
      </c>
      <c r="H43">
        <v>5410000</v>
      </c>
      <c r="I43">
        <v>48300</v>
      </c>
      <c r="J43">
        <v>47.8</v>
      </c>
      <c r="K43">
        <v>40.6</v>
      </c>
      <c r="L43">
        <v>86200</v>
      </c>
      <c r="M43">
        <v>7.77</v>
      </c>
      <c r="N43">
        <v>5410000</v>
      </c>
      <c r="O43">
        <f t="shared" si="4"/>
        <v>20676166.399999999</v>
      </c>
      <c r="P43">
        <v>48300</v>
      </c>
      <c r="Q43">
        <v>47.8</v>
      </c>
      <c r="R43">
        <f t="shared" si="5"/>
        <v>66</v>
      </c>
      <c r="S43">
        <v>40.6</v>
      </c>
      <c r="T43">
        <v>86200</v>
      </c>
      <c r="U43">
        <v>7.77</v>
      </c>
      <c r="V43">
        <v>152</v>
      </c>
      <c r="W43">
        <v>152</v>
      </c>
      <c r="X43">
        <v>7.94</v>
      </c>
      <c r="Y43" s="4">
        <f t="shared" si="6"/>
        <v>40.6</v>
      </c>
      <c r="Z43" s="4">
        <f t="shared" si="7"/>
        <v>111.4</v>
      </c>
      <c r="AA43" s="4">
        <f t="shared" si="8"/>
        <v>4740</v>
      </c>
      <c r="AB43" s="4">
        <f t="shared" si="9"/>
        <v>67</v>
      </c>
      <c r="AC43">
        <f t="shared" si="10"/>
        <v>439.7239652483849</v>
      </c>
      <c r="AD43" s="4">
        <f t="shared" si="11"/>
        <v>177.35</v>
      </c>
      <c r="AE43" s="4">
        <f t="shared" si="12"/>
        <v>420.31950000000001</v>
      </c>
      <c r="AF43">
        <f t="shared" si="13"/>
        <v>210.16</v>
      </c>
      <c r="AG43" s="4">
        <f t="shared" si="14"/>
        <v>7.94</v>
      </c>
      <c r="AH43" s="4">
        <f t="shared" si="15"/>
        <v>10</v>
      </c>
      <c r="AI43" s="4">
        <f t="shared" si="16"/>
        <v>6</v>
      </c>
      <c r="AJ43" s="5">
        <f t="shared" si="17"/>
        <v>5</v>
      </c>
      <c r="AK43">
        <v>8</v>
      </c>
      <c r="AL43">
        <f t="shared" si="18"/>
        <v>6</v>
      </c>
      <c r="AM43">
        <f t="shared" si="19"/>
        <v>0.94500000000000006</v>
      </c>
      <c r="AN43">
        <f t="shared" si="20"/>
        <v>1.43</v>
      </c>
      <c r="AO43">
        <f t="shared" si="21"/>
        <v>0.94500000000000006</v>
      </c>
      <c r="AP43" s="3">
        <f t="shared" si="0"/>
        <v>222</v>
      </c>
      <c r="AQ43">
        <f t="shared" si="22"/>
        <v>24</v>
      </c>
      <c r="AR43">
        <f t="shared" si="23"/>
        <v>180</v>
      </c>
      <c r="AS43">
        <f t="shared" si="32"/>
        <v>59</v>
      </c>
      <c r="AT43">
        <f t="shared" si="24"/>
        <v>163</v>
      </c>
      <c r="AU43">
        <f t="shared" si="33"/>
        <v>0</v>
      </c>
      <c r="AV43">
        <f t="shared" si="25"/>
        <v>163</v>
      </c>
      <c r="AW43">
        <f t="shared" si="26"/>
        <v>59</v>
      </c>
      <c r="AX43">
        <f t="shared" si="27"/>
        <v>59</v>
      </c>
      <c r="AY43">
        <f t="shared" si="28"/>
        <v>163</v>
      </c>
      <c r="AZ43">
        <f t="shared" si="29"/>
        <v>1</v>
      </c>
      <c r="BA43">
        <f t="shared" si="30"/>
        <v>1</v>
      </c>
      <c r="BB43">
        <f t="shared" si="31"/>
        <v>1</v>
      </c>
    </row>
    <row r="44" spans="3:54" x14ac:dyDescent="0.25">
      <c r="C44" t="s">
        <v>52</v>
      </c>
      <c r="D44">
        <v>40.299999999999997</v>
      </c>
      <c r="E44">
        <v>5160</v>
      </c>
      <c r="F44">
        <f t="shared" si="3"/>
        <v>10320</v>
      </c>
      <c r="G44">
        <v>35.1</v>
      </c>
      <c r="H44">
        <v>11500000</v>
      </c>
      <c r="I44">
        <v>117000</v>
      </c>
      <c r="J44">
        <v>47.2</v>
      </c>
      <c r="K44">
        <v>53.8</v>
      </c>
      <c r="L44">
        <v>208000</v>
      </c>
      <c r="M44">
        <v>36.299999999999997</v>
      </c>
      <c r="N44">
        <v>4040000</v>
      </c>
      <c r="O44">
        <f t="shared" si="4"/>
        <v>19592579.199999999</v>
      </c>
      <c r="P44">
        <v>55200</v>
      </c>
      <c r="Q44">
        <v>27.9</v>
      </c>
      <c r="R44">
        <f t="shared" si="5"/>
        <v>43.6</v>
      </c>
      <c r="S44">
        <v>28.4</v>
      </c>
      <c r="T44">
        <v>103000</v>
      </c>
      <c r="U44">
        <v>16.899999999999999</v>
      </c>
      <c r="V44">
        <v>152</v>
      </c>
      <c r="W44">
        <v>102</v>
      </c>
      <c r="X44">
        <v>22.2</v>
      </c>
      <c r="Y44" s="4">
        <f t="shared" si="6"/>
        <v>53.8</v>
      </c>
      <c r="Z44" s="4">
        <f t="shared" si="7"/>
        <v>98.2</v>
      </c>
      <c r="AA44" s="4">
        <f t="shared" si="8"/>
        <v>10320</v>
      </c>
      <c r="AB44" s="4">
        <f t="shared" si="9"/>
        <v>73</v>
      </c>
      <c r="AC44">
        <f t="shared" si="10"/>
        <v>370.41112403828106</v>
      </c>
      <c r="AD44" s="4">
        <f t="shared" si="11"/>
        <v>169.63</v>
      </c>
      <c r="AE44" s="4">
        <f t="shared" si="12"/>
        <v>875.29079999999988</v>
      </c>
      <c r="AF44">
        <f t="shared" si="13"/>
        <v>437.65</v>
      </c>
      <c r="AG44" s="4">
        <f t="shared" si="14"/>
        <v>22.2</v>
      </c>
      <c r="AH44" s="4">
        <f t="shared" si="15"/>
        <v>10</v>
      </c>
      <c r="AI44" s="4">
        <f t="shared" si="16"/>
        <v>21</v>
      </c>
      <c r="AJ44" s="5">
        <f t="shared" si="17"/>
        <v>8</v>
      </c>
      <c r="AK44">
        <v>8</v>
      </c>
      <c r="AL44">
        <f t="shared" si="18"/>
        <v>8</v>
      </c>
      <c r="AM44">
        <f t="shared" si="19"/>
        <v>1.26</v>
      </c>
      <c r="AN44">
        <f t="shared" si="20"/>
        <v>4</v>
      </c>
      <c r="AO44">
        <f t="shared" si="21"/>
        <v>1.26</v>
      </c>
      <c r="AP44" s="3">
        <f t="shared" si="0"/>
        <v>347</v>
      </c>
      <c r="AQ44">
        <f t="shared" si="22"/>
        <v>32</v>
      </c>
      <c r="AR44">
        <f t="shared" si="23"/>
        <v>240</v>
      </c>
      <c r="AS44">
        <f t="shared" si="32"/>
        <v>123</v>
      </c>
      <c r="AT44">
        <f t="shared" si="24"/>
        <v>224</v>
      </c>
      <c r="AU44">
        <f t="shared" si="33"/>
        <v>0</v>
      </c>
      <c r="AV44">
        <f t="shared" si="25"/>
        <v>224</v>
      </c>
      <c r="AW44">
        <f t="shared" si="26"/>
        <v>123</v>
      </c>
      <c r="AX44">
        <f t="shared" si="27"/>
        <v>123</v>
      </c>
      <c r="AY44">
        <f t="shared" si="28"/>
        <v>224</v>
      </c>
      <c r="AZ44">
        <f t="shared" si="29"/>
        <v>1</v>
      </c>
      <c r="BA44">
        <f t="shared" si="30"/>
        <v>1</v>
      </c>
      <c r="BB44">
        <f t="shared" si="31"/>
        <v>1</v>
      </c>
    </row>
    <row r="45" spans="3:54" x14ac:dyDescent="0.25">
      <c r="C45" t="s">
        <v>53</v>
      </c>
      <c r="D45">
        <v>35</v>
      </c>
      <c r="E45">
        <v>4480</v>
      </c>
      <c r="F45">
        <f t="shared" si="3"/>
        <v>8960</v>
      </c>
      <c r="G45">
        <v>31.8</v>
      </c>
      <c r="H45">
        <v>10200000</v>
      </c>
      <c r="I45">
        <v>102000</v>
      </c>
      <c r="J45">
        <v>47.8</v>
      </c>
      <c r="K45">
        <v>52.6</v>
      </c>
      <c r="L45">
        <v>182000</v>
      </c>
      <c r="M45">
        <v>34.799999999999997</v>
      </c>
      <c r="N45">
        <v>3590000</v>
      </c>
      <c r="O45">
        <f t="shared" si="4"/>
        <v>16470086.400000002</v>
      </c>
      <c r="P45">
        <v>48300</v>
      </c>
      <c r="Q45">
        <v>28.4</v>
      </c>
      <c r="R45">
        <f t="shared" si="5"/>
        <v>42.9</v>
      </c>
      <c r="S45">
        <v>27.2</v>
      </c>
      <c r="T45">
        <v>88800</v>
      </c>
      <c r="U45">
        <v>14.7</v>
      </c>
      <c r="V45">
        <v>152</v>
      </c>
      <c r="W45">
        <v>102</v>
      </c>
      <c r="X45">
        <v>19.100000000000001</v>
      </c>
      <c r="Y45" s="4">
        <f t="shared" si="6"/>
        <v>52.6</v>
      </c>
      <c r="Z45" s="4">
        <f t="shared" si="7"/>
        <v>99.4</v>
      </c>
      <c r="AA45" s="4">
        <f t="shared" si="8"/>
        <v>8960</v>
      </c>
      <c r="AB45" s="4">
        <f t="shared" si="9"/>
        <v>75</v>
      </c>
      <c r="AC45">
        <f t="shared" si="10"/>
        <v>350.91926755555556</v>
      </c>
      <c r="AD45" s="4">
        <f t="shared" si="11"/>
        <v>166.99</v>
      </c>
      <c r="AE45" s="4">
        <f t="shared" si="12"/>
        <v>748.11520000000007</v>
      </c>
      <c r="AF45">
        <f t="shared" si="13"/>
        <v>374.06</v>
      </c>
      <c r="AG45" s="4">
        <f t="shared" si="14"/>
        <v>19.100000000000001</v>
      </c>
      <c r="AH45" s="4">
        <f t="shared" si="15"/>
        <v>10</v>
      </c>
      <c r="AI45" s="4">
        <f t="shared" si="16"/>
        <v>18</v>
      </c>
      <c r="AJ45" s="5">
        <f t="shared" si="17"/>
        <v>8</v>
      </c>
      <c r="AK45">
        <v>8</v>
      </c>
      <c r="AL45">
        <f t="shared" si="18"/>
        <v>8</v>
      </c>
      <c r="AM45">
        <f t="shared" si="19"/>
        <v>1.26</v>
      </c>
      <c r="AN45">
        <f t="shared" si="20"/>
        <v>3.44</v>
      </c>
      <c r="AO45">
        <f t="shared" si="21"/>
        <v>1.26</v>
      </c>
      <c r="AP45" s="3">
        <f t="shared" si="0"/>
        <v>297</v>
      </c>
      <c r="AQ45">
        <f t="shared" si="22"/>
        <v>32</v>
      </c>
      <c r="AR45">
        <f t="shared" si="23"/>
        <v>240</v>
      </c>
      <c r="AS45">
        <f t="shared" si="32"/>
        <v>103</v>
      </c>
      <c r="AT45">
        <f t="shared" si="24"/>
        <v>194</v>
      </c>
      <c r="AU45">
        <f t="shared" si="33"/>
        <v>0</v>
      </c>
      <c r="AV45">
        <f t="shared" si="25"/>
        <v>194</v>
      </c>
      <c r="AW45">
        <f t="shared" si="26"/>
        <v>103</v>
      </c>
      <c r="AX45">
        <f t="shared" si="27"/>
        <v>103</v>
      </c>
      <c r="AY45">
        <f t="shared" si="28"/>
        <v>194</v>
      </c>
      <c r="AZ45">
        <f t="shared" si="29"/>
        <v>1</v>
      </c>
      <c r="BA45">
        <f t="shared" si="30"/>
        <v>1</v>
      </c>
      <c r="BB45">
        <f t="shared" si="31"/>
        <v>1</v>
      </c>
    </row>
    <row r="46" spans="3:54" x14ac:dyDescent="0.25">
      <c r="C46" t="s">
        <v>54</v>
      </c>
      <c r="D46">
        <v>29.6</v>
      </c>
      <c r="E46">
        <v>3780</v>
      </c>
      <c r="F46">
        <f t="shared" si="3"/>
        <v>7560</v>
      </c>
      <c r="G46">
        <v>28.7</v>
      </c>
      <c r="H46">
        <v>8740000</v>
      </c>
      <c r="I46">
        <v>86700</v>
      </c>
      <c r="J46">
        <v>48</v>
      </c>
      <c r="K46">
        <v>51.6</v>
      </c>
      <c r="L46">
        <v>155000</v>
      </c>
      <c r="M46">
        <v>33.299999999999997</v>
      </c>
      <c r="N46">
        <v>3110000</v>
      </c>
      <c r="O46">
        <f t="shared" si="4"/>
        <v>13579206.399999999</v>
      </c>
      <c r="P46">
        <v>41300</v>
      </c>
      <c r="Q46">
        <v>28.7</v>
      </c>
      <c r="R46">
        <f t="shared" si="5"/>
        <v>42.4</v>
      </c>
      <c r="S46">
        <v>26.2</v>
      </c>
      <c r="T46">
        <v>74700</v>
      </c>
      <c r="U46">
        <v>12.4</v>
      </c>
      <c r="V46">
        <v>152</v>
      </c>
      <c r="W46">
        <v>102</v>
      </c>
      <c r="X46">
        <v>15.9</v>
      </c>
      <c r="Y46" s="4">
        <f t="shared" si="6"/>
        <v>51.6</v>
      </c>
      <c r="Z46" s="4">
        <f t="shared" si="7"/>
        <v>100.4</v>
      </c>
      <c r="AA46" s="4">
        <f t="shared" si="8"/>
        <v>7560</v>
      </c>
      <c r="AB46" s="4">
        <f t="shared" si="9"/>
        <v>76</v>
      </c>
      <c r="AC46">
        <f t="shared" si="10"/>
        <v>341.74530470914124</v>
      </c>
      <c r="AD46" s="4">
        <f t="shared" si="11"/>
        <v>165.66</v>
      </c>
      <c r="AE46" s="4">
        <f t="shared" si="12"/>
        <v>626.19479999999999</v>
      </c>
      <c r="AF46">
        <f t="shared" si="13"/>
        <v>313.10000000000002</v>
      </c>
      <c r="AG46" s="4">
        <f t="shared" si="14"/>
        <v>15.9</v>
      </c>
      <c r="AH46" s="4">
        <f t="shared" si="15"/>
        <v>10</v>
      </c>
      <c r="AI46" s="4">
        <f t="shared" si="16"/>
        <v>14</v>
      </c>
      <c r="AJ46" s="5">
        <f t="shared" si="17"/>
        <v>6</v>
      </c>
      <c r="AK46">
        <v>8</v>
      </c>
      <c r="AL46">
        <f t="shared" si="18"/>
        <v>8</v>
      </c>
      <c r="AM46">
        <f t="shared" si="19"/>
        <v>1.26</v>
      </c>
      <c r="AN46">
        <f t="shared" si="20"/>
        <v>2.86</v>
      </c>
      <c r="AO46">
        <f t="shared" si="21"/>
        <v>1.26</v>
      </c>
      <c r="AP46" s="3">
        <f t="shared" si="0"/>
        <v>248</v>
      </c>
      <c r="AQ46">
        <f t="shared" si="22"/>
        <v>32</v>
      </c>
      <c r="AR46">
        <f t="shared" si="23"/>
        <v>240</v>
      </c>
      <c r="AS46">
        <f t="shared" si="32"/>
        <v>84</v>
      </c>
      <c r="AT46">
        <f t="shared" si="24"/>
        <v>164</v>
      </c>
      <c r="AU46">
        <f t="shared" si="33"/>
        <v>0</v>
      </c>
      <c r="AV46">
        <f t="shared" si="25"/>
        <v>164</v>
      </c>
      <c r="AW46">
        <f t="shared" si="26"/>
        <v>84</v>
      </c>
      <c r="AX46">
        <f t="shared" si="27"/>
        <v>84</v>
      </c>
      <c r="AY46">
        <f t="shared" si="28"/>
        <v>164</v>
      </c>
      <c r="AZ46">
        <f t="shared" si="29"/>
        <v>1</v>
      </c>
      <c r="BA46">
        <f t="shared" si="30"/>
        <v>1</v>
      </c>
      <c r="BB46">
        <f t="shared" si="31"/>
        <v>1</v>
      </c>
    </row>
    <row r="47" spans="3:54" x14ac:dyDescent="0.25">
      <c r="C47" t="s">
        <v>55</v>
      </c>
      <c r="D47">
        <v>26.9</v>
      </c>
      <c r="E47">
        <v>3430</v>
      </c>
      <c r="F47">
        <f t="shared" si="3"/>
        <v>6860</v>
      </c>
      <c r="G47">
        <v>26.9</v>
      </c>
      <c r="H47">
        <v>7990000</v>
      </c>
      <c r="I47">
        <v>78800</v>
      </c>
      <c r="J47">
        <v>48.3</v>
      </c>
      <c r="K47">
        <v>50.8</v>
      </c>
      <c r="L47">
        <v>141000</v>
      </c>
      <c r="M47">
        <v>32.5</v>
      </c>
      <c r="N47">
        <v>2860000</v>
      </c>
      <c r="O47">
        <f t="shared" si="4"/>
        <v>12059737.6</v>
      </c>
      <c r="P47">
        <v>37500</v>
      </c>
      <c r="Q47">
        <v>29</v>
      </c>
      <c r="R47">
        <f t="shared" si="5"/>
        <v>41.9</v>
      </c>
      <c r="S47">
        <v>25.4</v>
      </c>
      <c r="T47">
        <v>67700</v>
      </c>
      <c r="U47">
        <v>11.3</v>
      </c>
      <c r="V47">
        <v>152</v>
      </c>
      <c r="W47">
        <v>102</v>
      </c>
      <c r="X47">
        <v>14.3</v>
      </c>
      <c r="Y47" s="4">
        <f t="shared" si="6"/>
        <v>50.8</v>
      </c>
      <c r="Z47" s="4">
        <f t="shared" si="7"/>
        <v>101.2</v>
      </c>
      <c r="AA47" s="4">
        <f t="shared" si="8"/>
        <v>6860</v>
      </c>
      <c r="AB47" s="4">
        <f t="shared" si="9"/>
        <v>76</v>
      </c>
      <c r="AC47">
        <f t="shared" si="10"/>
        <v>341.74530470914124</v>
      </c>
      <c r="AD47" s="4">
        <f t="shared" si="11"/>
        <v>165.66</v>
      </c>
      <c r="AE47" s="4">
        <f t="shared" si="12"/>
        <v>568.21379999999988</v>
      </c>
      <c r="AF47">
        <f t="shared" si="13"/>
        <v>284.11</v>
      </c>
      <c r="AG47" s="4">
        <f t="shared" si="14"/>
        <v>14.3</v>
      </c>
      <c r="AH47" s="4">
        <f t="shared" si="15"/>
        <v>10</v>
      </c>
      <c r="AI47" s="4">
        <f t="shared" si="16"/>
        <v>13</v>
      </c>
      <c r="AJ47" s="5">
        <f t="shared" si="17"/>
        <v>6</v>
      </c>
      <c r="AK47">
        <v>8</v>
      </c>
      <c r="AL47">
        <f t="shared" si="18"/>
        <v>8</v>
      </c>
      <c r="AM47">
        <f t="shared" si="19"/>
        <v>1.26</v>
      </c>
      <c r="AN47">
        <f t="shared" si="20"/>
        <v>2.57</v>
      </c>
      <c r="AO47">
        <f t="shared" si="21"/>
        <v>1.26</v>
      </c>
      <c r="AP47" s="3">
        <f t="shared" si="0"/>
        <v>225</v>
      </c>
      <c r="AQ47">
        <f t="shared" si="22"/>
        <v>32</v>
      </c>
      <c r="AR47">
        <f t="shared" si="23"/>
        <v>240</v>
      </c>
      <c r="AS47">
        <f t="shared" si="32"/>
        <v>75</v>
      </c>
      <c r="AT47">
        <f t="shared" si="24"/>
        <v>150</v>
      </c>
      <c r="AU47">
        <f t="shared" si="33"/>
        <v>0</v>
      </c>
      <c r="AV47">
        <f t="shared" si="25"/>
        <v>150</v>
      </c>
      <c r="AW47">
        <f t="shared" si="26"/>
        <v>75</v>
      </c>
      <c r="AX47">
        <f t="shared" si="27"/>
        <v>75</v>
      </c>
      <c r="AY47">
        <f t="shared" si="28"/>
        <v>150</v>
      </c>
      <c r="AZ47">
        <f t="shared" si="29"/>
        <v>1</v>
      </c>
      <c r="BA47">
        <f t="shared" si="30"/>
        <v>1</v>
      </c>
      <c r="BB47">
        <f t="shared" si="31"/>
        <v>1</v>
      </c>
    </row>
    <row r="48" spans="3:54" x14ac:dyDescent="0.25">
      <c r="C48" t="s">
        <v>56</v>
      </c>
      <c r="D48">
        <v>24</v>
      </c>
      <c r="E48">
        <v>3060</v>
      </c>
      <c r="F48">
        <f t="shared" si="3"/>
        <v>6120</v>
      </c>
      <c r="G48">
        <v>25.4</v>
      </c>
      <c r="H48">
        <v>7200000</v>
      </c>
      <c r="I48">
        <v>70600</v>
      </c>
      <c r="J48">
        <v>48.5</v>
      </c>
      <c r="K48">
        <v>50.3</v>
      </c>
      <c r="L48">
        <v>126000</v>
      </c>
      <c r="M48">
        <v>31.8</v>
      </c>
      <c r="N48">
        <v>2590000</v>
      </c>
      <c r="O48">
        <f t="shared" si="4"/>
        <v>10651341.199999999</v>
      </c>
      <c r="P48">
        <v>33800</v>
      </c>
      <c r="Q48">
        <v>29</v>
      </c>
      <c r="R48">
        <f t="shared" si="5"/>
        <v>41.7</v>
      </c>
      <c r="S48">
        <v>24.9</v>
      </c>
      <c r="T48">
        <v>60500</v>
      </c>
      <c r="U48">
        <v>10.1</v>
      </c>
      <c r="V48">
        <v>152</v>
      </c>
      <c r="W48">
        <v>102</v>
      </c>
      <c r="X48">
        <v>12.7</v>
      </c>
      <c r="Y48" s="4">
        <f t="shared" si="6"/>
        <v>50.3</v>
      </c>
      <c r="Z48" s="4">
        <f t="shared" si="7"/>
        <v>101.7</v>
      </c>
      <c r="AA48" s="4">
        <f t="shared" si="8"/>
        <v>6120</v>
      </c>
      <c r="AB48" s="4">
        <f t="shared" si="9"/>
        <v>77</v>
      </c>
      <c r="AC48">
        <f t="shared" si="10"/>
        <v>332.9264429077416</v>
      </c>
      <c r="AD48" s="4">
        <f t="shared" si="11"/>
        <v>164.32</v>
      </c>
      <c r="AE48" s="4">
        <f t="shared" si="12"/>
        <v>502.81919999999997</v>
      </c>
      <c r="AF48">
        <f t="shared" si="13"/>
        <v>251.41</v>
      </c>
      <c r="AG48" s="4">
        <f t="shared" si="14"/>
        <v>12.7</v>
      </c>
      <c r="AH48" s="4">
        <f t="shared" si="15"/>
        <v>10</v>
      </c>
      <c r="AI48" s="4">
        <f t="shared" si="16"/>
        <v>11</v>
      </c>
      <c r="AJ48" s="5">
        <f t="shared" si="17"/>
        <v>5</v>
      </c>
      <c r="AK48">
        <v>8</v>
      </c>
      <c r="AL48">
        <f t="shared" si="18"/>
        <v>8</v>
      </c>
      <c r="AM48">
        <f t="shared" si="19"/>
        <v>1.26</v>
      </c>
      <c r="AN48">
        <f t="shared" si="20"/>
        <v>2.29</v>
      </c>
      <c r="AO48">
        <f t="shared" si="21"/>
        <v>1.26</v>
      </c>
      <c r="AP48" s="3">
        <f t="shared" si="0"/>
        <v>200</v>
      </c>
      <c r="AQ48">
        <f t="shared" si="22"/>
        <v>32</v>
      </c>
      <c r="AR48">
        <f t="shared" si="23"/>
        <v>240</v>
      </c>
      <c r="AS48">
        <f t="shared" si="32"/>
        <v>66</v>
      </c>
      <c r="AT48">
        <f t="shared" si="24"/>
        <v>134</v>
      </c>
      <c r="AU48">
        <f t="shared" si="33"/>
        <v>0</v>
      </c>
      <c r="AV48">
        <f t="shared" si="25"/>
        <v>134</v>
      </c>
      <c r="AW48">
        <f t="shared" si="26"/>
        <v>66</v>
      </c>
      <c r="AX48">
        <f t="shared" si="27"/>
        <v>66</v>
      </c>
      <c r="AY48">
        <f t="shared" si="28"/>
        <v>134</v>
      </c>
      <c r="AZ48">
        <f t="shared" si="29"/>
        <v>1</v>
      </c>
      <c r="BA48">
        <f t="shared" si="30"/>
        <v>1</v>
      </c>
      <c r="BB48">
        <f t="shared" si="31"/>
        <v>1</v>
      </c>
    </row>
    <row r="49" spans="3:54" x14ac:dyDescent="0.25">
      <c r="C49" t="s">
        <v>57</v>
      </c>
      <c r="D49">
        <v>21.2</v>
      </c>
      <c r="E49">
        <v>2700</v>
      </c>
      <c r="F49">
        <f t="shared" si="3"/>
        <v>5400</v>
      </c>
      <c r="G49">
        <v>23.8</v>
      </c>
      <c r="H49">
        <v>6410000</v>
      </c>
      <c r="I49">
        <v>62400</v>
      </c>
      <c r="J49">
        <v>48.8</v>
      </c>
      <c r="K49">
        <v>49.5</v>
      </c>
      <c r="L49">
        <v>112000</v>
      </c>
      <c r="M49">
        <v>31</v>
      </c>
      <c r="N49">
        <v>2310000</v>
      </c>
      <c r="O49">
        <f t="shared" si="4"/>
        <v>9255846</v>
      </c>
      <c r="P49">
        <v>30000</v>
      </c>
      <c r="Q49">
        <v>29.2</v>
      </c>
      <c r="R49">
        <f t="shared" si="5"/>
        <v>41.4</v>
      </c>
      <c r="S49">
        <v>24.3</v>
      </c>
      <c r="T49">
        <v>53100</v>
      </c>
      <c r="U49">
        <v>8.84</v>
      </c>
      <c r="V49">
        <v>152</v>
      </c>
      <c r="W49">
        <v>102</v>
      </c>
      <c r="X49">
        <v>11.1</v>
      </c>
      <c r="Y49" s="4">
        <f t="shared" si="6"/>
        <v>49.5</v>
      </c>
      <c r="Z49" s="4">
        <f t="shared" si="7"/>
        <v>102.5</v>
      </c>
      <c r="AA49" s="4">
        <f t="shared" si="8"/>
        <v>5400</v>
      </c>
      <c r="AB49" s="4">
        <f t="shared" si="9"/>
        <v>77</v>
      </c>
      <c r="AC49">
        <f t="shared" si="10"/>
        <v>332.9264429077416</v>
      </c>
      <c r="AD49" s="4">
        <f t="shared" si="11"/>
        <v>164.32</v>
      </c>
      <c r="AE49" s="4">
        <f t="shared" si="12"/>
        <v>443.66399999999999</v>
      </c>
      <c r="AF49">
        <f t="shared" si="13"/>
        <v>221.83</v>
      </c>
      <c r="AG49" s="4">
        <f t="shared" si="14"/>
        <v>11.1</v>
      </c>
      <c r="AH49" s="4">
        <f t="shared" si="15"/>
        <v>10</v>
      </c>
      <c r="AI49" s="4">
        <f t="shared" si="16"/>
        <v>10</v>
      </c>
      <c r="AJ49" s="5">
        <f t="shared" si="17"/>
        <v>5</v>
      </c>
      <c r="AK49">
        <v>8</v>
      </c>
      <c r="AL49">
        <f t="shared" si="18"/>
        <v>8</v>
      </c>
      <c r="AM49">
        <f t="shared" si="19"/>
        <v>1.26</v>
      </c>
      <c r="AN49">
        <f t="shared" si="20"/>
        <v>2</v>
      </c>
      <c r="AO49">
        <f t="shared" si="21"/>
        <v>1.26</v>
      </c>
      <c r="AP49" s="3">
        <f t="shared" si="0"/>
        <v>176</v>
      </c>
      <c r="AQ49">
        <f t="shared" si="22"/>
        <v>32</v>
      </c>
      <c r="AR49">
        <f t="shared" si="23"/>
        <v>240</v>
      </c>
      <c r="AS49">
        <f t="shared" si="32"/>
        <v>57</v>
      </c>
      <c r="AT49">
        <f t="shared" si="24"/>
        <v>119</v>
      </c>
      <c r="AU49">
        <f t="shared" si="33"/>
        <v>0</v>
      </c>
      <c r="AV49">
        <f t="shared" si="25"/>
        <v>119</v>
      </c>
      <c r="AW49">
        <f t="shared" si="26"/>
        <v>57</v>
      </c>
      <c r="AX49">
        <f t="shared" si="27"/>
        <v>57</v>
      </c>
      <c r="AY49">
        <f t="shared" si="28"/>
        <v>119</v>
      </c>
      <c r="AZ49">
        <f t="shared" si="29"/>
        <v>1</v>
      </c>
      <c r="BA49">
        <f t="shared" si="30"/>
        <v>1</v>
      </c>
      <c r="BB49">
        <f t="shared" si="31"/>
        <v>1</v>
      </c>
    </row>
    <row r="50" spans="3:54" x14ac:dyDescent="0.25">
      <c r="C50" t="s">
        <v>58</v>
      </c>
      <c r="D50">
        <v>18.2</v>
      </c>
      <c r="E50">
        <v>2330</v>
      </c>
      <c r="F50">
        <f t="shared" si="3"/>
        <v>4660</v>
      </c>
      <c r="G50">
        <v>22.2</v>
      </c>
      <c r="H50">
        <v>5580000</v>
      </c>
      <c r="I50">
        <v>54100</v>
      </c>
      <c r="J50">
        <v>49</v>
      </c>
      <c r="K50">
        <v>49</v>
      </c>
      <c r="L50">
        <v>96500</v>
      </c>
      <c r="M50">
        <v>30.2</v>
      </c>
      <c r="N50">
        <v>2020000</v>
      </c>
      <c r="O50">
        <f t="shared" si="4"/>
        <v>7878395.4000000004</v>
      </c>
      <c r="P50">
        <v>25900</v>
      </c>
      <c r="Q50">
        <v>29.5</v>
      </c>
      <c r="R50">
        <f t="shared" si="5"/>
        <v>41.1</v>
      </c>
      <c r="S50">
        <v>23.7</v>
      </c>
      <c r="T50">
        <v>45700</v>
      </c>
      <c r="U50">
        <v>7.65</v>
      </c>
      <c r="V50">
        <v>152</v>
      </c>
      <c r="W50">
        <v>102</v>
      </c>
      <c r="X50">
        <v>9.5299999999999994</v>
      </c>
      <c r="Y50" s="4">
        <f t="shared" si="6"/>
        <v>49</v>
      </c>
      <c r="Z50" s="4">
        <f t="shared" si="7"/>
        <v>103</v>
      </c>
      <c r="AA50" s="4">
        <f t="shared" si="8"/>
        <v>4660</v>
      </c>
      <c r="AB50" s="4">
        <f t="shared" si="9"/>
        <v>78</v>
      </c>
      <c r="AC50">
        <f t="shared" si="10"/>
        <v>324.44458908612751</v>
      </c>
      <c r="AD50" s="4">
        <f t="shared" si="11"/>
        <v>162.97</v>
      </c>
      <c r="AE50" s="4">
        <f t="shared" si="12"/>
        <v>379.7201</v>
      </c>
      <c r="AF50">
        <f t="shared" si="13"/>
        <v>189.86</v>
      </c>
      <c r="AG50" s="4">
        <f t="shared" si="14"/>
        <v>9.5299999999999994</v>
      </c>
      <c r="AH50" s="4">
        <f t="shared" si="15"/>
        <v>10</v>
      </c>
      <c r="AI50" s="4">
        <f t="shared" si="16"/>
        <v>8</v>
      </c>
      <c r="AJ50" s="5">
        <f t="shared" si="17"/>
        <v>5</v>
      </c>
      <c r="AK50">
        <v>8</v>
      </c>
      <c r="AL50">
        <f t="shared" si="18"/>
        <v>8</v>
      </c>
      <c r="AM50">
        <f t="shared" si="19"/>
        <v>1.26</v>
      </c>
      <c r="AN50">
        <f t="shared" si="20"/>
        <v>1.72</v>
      </c>
      <c r="AO50">
        <f t="shared" si="21"/>
        <v>1.26</v>
      </c>
      <c r="AP50" s="3">
        <f t="shared" si="0"/>
        <v>151</v>
      </c>
      <c r="AQ50">
        <f t="shared" si="22"/>
        <v>32</v>
      </c>
      <c r="AR50">
        <f t="shared" si="23"/>
        <v>240</v>
      </c>
      <c r="AS50">
        <f t="shared" si="32"/>
        <v>49</v>
      </c>
      <c r="AT50">
        <f t="shared" si="24"/>
        <v>102</v>
      </c>
      <c r="AU50">
        <f t="shared" si="33"/>
        <v>0</v>
      </c>
      <c r="AV50">
        <f t="shared" si="25"/>
        <v>102</v>
      </c>
      <c r="AW50">
        <f t="shared" si="26"/>
        <v>49</v>
      </c>
      <c r="AX50">
        <f t="shared" si="27"/>
        <v>49</v>
      </c>
      <c r="AY50">
        <f t="shared" si="28"/>
        <v>102</v>
      </c>
      <c r="AZ50">
        <f t="shared" si="29"/>
        <v>1</v>
      </c>
      <c r="BA50">
        <f t="shared" si="30"/>
        <v>1</v>
      </c>
      <c r="BB50">
        <f t="shared" si="31"/>
        <v>1</v>
      </c>
    </row>
    <row r="51" spans="3:54" x14ac:dyDescent="0.25">
      <c r="C51" t="s">
        <v>59</v>
      </c>
      <c r="D51">
        <v>15.3</v>
      </c>
      <c r="E51">
        <v>1950</v>
      </c>
      <c r="F51">
        <f t="shared" si="3"/>
        <v>3900</v>
      </c>
      <c r="G51">
        <v>20.7</v>
      </c>
      <c r="H51">
        <v>4750000</v>
      </c>
      <c r="I51">
        <v>45400</v>
      </c>
      <c r="J51">
        <v>49.3</v>
      </c>
      <c r="K51">
        <v>48.3</v>
      </c>
      <c r="L51">
        <v>81300</v>
      </c>
      <c r="M51">
        <v>29.2</v>
      </c>
      <c r="N51">
        <v>1720000</v>
      </c>
      <c r="O51">
        <f t="shared" si="4"/>
        <v>6519479</v>
      </c>
      <c r="P51">
        <v>22000</v>
      </c>
      <c r="Q51">
        <v>29.7</v>
      </c>
      <c r="R51">
        <f t="shared" si="5"/>
        <v>40.9</v>
      </c>
      <c r="S51">
        <v>23.1</v>
      </c>
      <c r="T51">
        <v>38200</v>
      </c>
      <c r="U51">
        <v>6.43</v>
      </c>
      <c r="V51">
        <v>152</v>
      </c>
      <c r="W51">
        <v>102</v>
      </c>
      <c r="X51">
        <v>7.94</v>
      </c>
      <c r="Y51" s="4">
        <f t="shared" si="6"/>
        <v>48.3</v>
      </c>
      <c r="Z51" s="4">
        <f t="shared" si="7"/>
        <v>103.7</v>
      </c>
      <c r="AA51" s="4">
        <f t="shared" si="8"/>
        <v>3900</v>
      </c>
      <c r="AB51" s="4">
        <f t="shared" si="9"/>
        <v>78</v>
      </c>
      <c r="AC51">
        <f t="shared" si="10"/>
        <v>324.44458908612751</v>
      </c>
      <c r="AD51" s="4">
        <f t="shared" si="11"/>
        <v>162.97</v>
      </c>
      <c r="AE51" s="4">
        <f t="shared" si="12"/>
        <v>317.79149999999998</v>
      </c>
      <c r="AF51">
        <f t="shared" si="13"/>
        <v>158.9</v>
      </c>
      <c r="AG51" s="4">
        <f t="shared" si="14"/>
        <v>7.94</v>
      </c>
      <c r="AH51" s="4">
        <f t="shared" si="15"/>
        <v>10</v>
      </c>
      <c r="AI51" s="4">
        <f t="shared" si="16"/>
        <v>6</v>
      </c>
      <c r="AJ51" s="5">
        <f t="shared" si="17"/>
        <v>5</v>
      </c>
      <c r="AK51">
        <v>8</v>
      </c>
      <c r="AL51">
        <f t="shared" si="18"/>
        <v>6</v>
      </c>
      <c r="AM51">
        <f t="shared" si="19"/>
        <v>0.94500000000000006</v>
      </c>
      <c r="AN51">
        <f t="shared" si="20"/>
        <v>1.43</v>
      </c>
      <c r="AO51">
        <f t="shared" si="21"/>
        <v>0.94500000000000006</v>
      </c>
      <c r="AP51" s="3">
        <f t="shared" si="0"/>
        <v>168</v>
      </c>
      <c r="AQ51">
        <f t="shared" si="22"/>
        <v>24</v>
      </c>
      <c r="AR51">
        <f t="shared" si="23"/>
        <v>180</v>
      </c>
      <c r="AS51">
        <f t="shared" si="32"/>
        <v>53</v>
      </c>
      <c r="AT51">
        <f t="shared" si="24"/>
        <v>115</v>
      </c>
      <c r="AU51">
        <f t="shared" si="33"/>
        <v>0</v>
      </c>
      <c r="AV51">
        <f t="shared" si="25"/>
        <v>115</v>
      </c>
      <c r="AW51">
        <f t="shared" si="26"/>
        <v>53</v>
      </c>
      <c r="AX51">
        <f t="shared" si="27"/>
        <v>53</v>
      </c>
      <c r="AY51">
        <f t="shared" si="28"/>
        <v>115</v>
      </c>
      <c r="AZ51">
        <f t="shared" si="29"/>
        <v>1</v>
      </c>
      <c r="BA51">
        <f t="shared" si="30"/>
        <v>1</v>
      </c>
      <c r="BB51">
        <f t="shared" si="31"/>
        <v>1</v>
      </c>
    </row>
    <row r="52" spans="3:54" x14ac:dyDescent="0.25">
      <c r="C52" t="s">
        <v>60</v>
      </c>
      <c r="D52">
        <v>22.7</v>
      </c>
      <c r="E52">
        <v>2900</v>
      </c>
      <c r="F52">
        <f t="shared" si="3"/>
        <v>5800</v>
      </c>
      <c r="G52">
        <v>25.4</v>
      </c>
      <c r="H52">
        <v>6910000</v>
      </c>
      <c r="I52">
        <v>69300</v>
      </c>
      <c r="J52">
        <v>48.8</v>
      </c>
      <c r="K52">
        <v>52.6</v>
      </c>
      <c r="L52">
        <v>123000</v>
      </c>
      <c r="M52">
        <v>38.1</v>
      </c>
      <c r="N52">
        <v>1760000</v>
      </c>
      <c r="O52">
        <f t="shared" si="4"/>
        <v>7471018</v>
      </c>
      <c r="P52">
        <v>26100</v>
      </c>
      <c r="Q52">
        <v>24.6</v>
      </c>
      <c r="R52">
        <f t="shared" si="5"/>
        <v>35.9</v>
      </c>
      <c r="S52">
        <v>21.1</v>
      </c>
      <c r="T52">
        <v>47200</v>
      </c>
      <c r="U52">
        <v>9.5299999999999994</v>
      </c>
      <c r="V52">
        <v>152</v>
      </c>
      <c r="W52">
        <v>88.9</v>
      </c>
      <c r="X52">
        <v>12.7</v>
      </c>
      <c r="Y52" s="4">
        <f t="shared" si="6"/>
        <v>52.6</v>
      </c>
      <c r="Z52" s="4">
        <f t="shared" si="7"/>
        <v>99.4</v>
      </c>
      <c r="AA52" s="4">
        <f t="shared" si="8"/>
        <v>5800</v>
      </c>
      <c r="AB52" s="4">
        <f t="shared" si="9"/>
        <v>89</v>
      </c>
      <c r="AC52">
        <f t="shared" si="10"/>
        <v>249.20096957454865</v>
      </c>
      <c r="AD52" s="4">
        <f t="shared" si="11"/>
        <v>147.85</v>
      </c>
      <c r="AE52" s="4">
        <f t="shared" si="12"/>
        <v>428.76499999999999</v>
      </c>
      <c r="AF52">
        <f t="shared" si="13"/>
        <v>214.38</v>
      </c>
      <c r="AG52" s="4">
        <f t="shared" si="14"/>
        <v>12.7</v>
      </c>
      <c r="AH52" s="4">
        <f t="shared" si="15"/>
        <v>10</v>
      </c>
      <c r="AI52" s="4">
        <f t="shared" si="16"/>
        <v>11</v>
      </c>
      <c r="AJ52" s="5">
        <f t="shared" si="17"/>
        <v>5</v>
      </c>
      <c r="AK52">
        <v>8</v>
      </c>
      <c r="AL52">
        <f t="shared" si="18"/>
        <v>8</v>
      </c>
      <c r="AM52">
        <f t="shared" si="19"/>
        <v>1.26</v>
      </c>
      <c r="AN52">
        <f t="shared" si="20"/>
        <v>2.29</v>
      </c>
      <c r="AO52">
        <f t="shared" si="21"/>
        <v>1.26</v>
      </c>
      <c r="AP52" s="3">
        <f t="shared" si="0"/>
        <v>170</v>
      </c>
      <c r="AQ52">
        <f t="shared" si="22"/>
        <v>32</v>
      </c>
      <c r="AR52">
        <f t="shared" si="23"/>
        <v>240</v>
      </c>
      <c r="AS52">
        <f t="shared" si="32"/>
        <v>59</v>
      </c>
      <c r="AT52">
        <f t="shared" si="24"/>
        <v>111</v>
      </c>
      <c r="AU52">
        <f t="shared" si="33"/>
        <v>0</v>
      </c>
      <c r="AV52">
        <f t="shared" si="25"/>
        <v>111</v>
      </c>
      <c r="AW52">
        <f t="shared" si="26"/>
        <v>59</v>
      </c>
      <c r="AX52">
        <f t="shared" si="27"/>
        <v>59</v>
      </c>
      <c r="AY52">
        <f t="shared" si="28"/>
        <v>111</v>
      </c>
      <c r="AZ52">
        <f t="shared" si="29"/>
        <v>1</v>
      </c>
      <c r="BA52">
        <f t="shared" si="30"/>
        <v>1</v>
      </c>
      <c r="BB52">
        <f t="shared" si="31"/>
        <v>1</v>
      </c>
    </row>
    <row r="53" spans="3:54" x14ac:dyDescent="0.25">
      <c r="C53" t="s">
        <v>61</v>
      </c>
      <c r="D53">
        <v>17.3</v>
      </c>
      <c r="E53">
        <v>2220</v>
      </c>
      <c r="F53">
        <f t="shared" si="3"/>
        <v>4440</v>
      </c>
      <c r="G53">
        <v>22.2</v>
      </c>
      <c r="H53">
        <v>5370000</v>
      </c>
      <c r="I53">
        <v>52900</v>
      </c>
      <c r="J53">
        <v>49</v>
      </c>
      <c r="K53">
        <v>51.3</v>
      </c>
      <c r="L53">
        <v>94100</v>
      </c>
      <c r="M53">
        <v>35.799999999999997</v>
      </c>
      <c r="N53">
        <v>1390000</v>
      </c>
      <c r="O53">
        <f t="shared" si="4"/>
        <v>5510777.6000000006</v>
      </c>
      <c r="P53">
        <v>20000</v>
      </c>
      <c r="Q53">
        <v>25</v>
      </c>
      <c r="R53">
        <f t="shared" si="5"/>
        <v>35.200000000000003</v>
      </c>
      <c r="S53">
        <v>19.8</v>
      </c>
      <c r="T53">
        <v>35700</v>
      </c>
      <c r="U53">
        <v>7.29</v>
      </c>
      <c r="V53">
        <v>152</v>
      </c>
      <c r="W53">
        <v>88.9</v>
      </c>
      <c r="X53">
        <v>9.5299999999999994</v>
      </c>
      <c r="Y53" s="4">
        <f t="shared" si="6"/>
        <v>51.3</v>
      </c>
      <c r="Z53" s="4">
        <f t="shared" si="7"/>
        <v>100.7</v>
      </c>
      <c r="AA53" s="4">
        <f t="shared" si="8"/>
        <v>4440</v>
      </c>
      <c r="AB53" s="4">
        <f t="shared" si="9"/>
        <v>91</v>
      </c>
      <c r="AC53">
        <f t="shared" si="10"/>
        <v>238.36745320613451</v>
      </c>
      <c r="AD53" s="4">
        <f t="shared" si="11"/>
        <v>145.06</v>
      </c>
      <c r="AE53" s="4">
        <f t="shared" si="12"/>
        <v>322.03320000000002</v>
      </c>
      <c r="AF53">
        <f t="shared" si="13"/>
        <v>161.02000000000001</v>
      </c>
      <c r="AG53" s="4">
        <f t="shared" si="14"/>
        <v>9.5299999999999994</v>
      </c>
      <c r="AH53" s="4">
        <f t="shared" si="15"/>
        <v>10</v>
      </c>
      <c r="AI53" s="4">
        <f t="shared" si="16"/>
        <v>8</v>
      </c>
      <c r="AJ53" s="5">
        <f t="shared" si="17"/>
        <v>5</v>
      </c>
      <c r="AK53">
        <v>8</v>
      </c>
      <c r="AL53">
        <f t="shared" si="18"/>
        <v>8</v>
      </c>
      <c r="AM53">
        <f t="shared" si="19"/>
        <v>1.26</v>
      </c>
      <c r="AN53">
        <f t="shared" si="20"/>
        <v>1.72</v>
      </c>
      <c r="AO53">
        <f t="shared" si="21"/>
        <v>1.26</v>
      </c>
      <c r="AP53" s="3">
        <f t="shared" si="0"/>
        <v>128</v>
      </c>
      <c r="AQ53">
        <f t="shared" si="22"/>
        <v>32</v>
      </c>
      <c r="AR53">
        <f t="shared" si="23"/>
        <v>240</v>
      </c>
      <c r="AS53">
        <f t="shared" si="32"/>
        <v>43</v>
      </c>
      <c r="AT53">
        <f t="shared" si="24"/>
        <v>85</v>
      </c>
      <c r="AU53">
        <f t="shared" si="33"/>
        <v>0</v>
      </c>
      <c r="AV53">
        <f t="shared" si="25"/>
        <v>85</v>
      </c>
      <c r="AW53">
        <f t="shared" si="26"/>
        <v>43</v>
      </c>
      <c r="AX53">
        <f t="shared" si="27"/>
        <v>43</v>
      </c>
      <c r="AY53">
        <f t="shared" si="28"/>
        <v>85</v>
      </c>
      <c r="AZ53">
        <f t="shared" si="29"/>
        <v>1</v>
      </c>
      <c r="BA53">
        <f t="shared" si="30"/>
        <v>1</v>
      </c>
      <c r="BB53">
        <f t="shared" si="31"/>
        <v>1</v>
      </c>
    </row>
    <row r="54" spans="3:54" x14ac:dyDescent="0.25">
      <c r="C54" t="s">
        <v>62</v>
      </c>
      <c r="D54">
        <v>14.5</v>
      </c>
      <c r="E54">
        <v>1860</v>
      </c>
      <c r="F54">
        <f t="shared" si="3"/>
        <v>3720</v>
      </c>
      <c r="G54">
        <v>20.7</v>
      </c>
      <c r="H54">
        <v>4540000</v>
      </c>
      <c r="I54">
        <v>44600</v>
      </c>
      <c r="J54">
        <v>49.3</v>
      </c>
      <c r="K54">
        <v>50.8</v>
      </c>
      <c r="L54">
        <v>79300</v>
      </c>
      <c r="M54">
        <v>35.1</v>
      </c>
      <c r="N54">
        <v>1180000</v>
      </c>
      <c r="O54">
        <f t="shared" si="4"/>
        <v>4538580.8</v>
      </c>
      <c r="P54">
        <v>16900</v>
      </c>
      <c r="Q54">
        <v>25.2</v>
      </c>
      <c r="R54">
        <f t="shared" si="5"/>
        <v>34.9</v>
      </c>
      <c r="S54">
        <v>19.2</v>
      </c>
      <c r="T54">
        <v>29800</v>
      </c>
      <c r="U54">
        <v>6.12</v>
      </c>
      <c r="V54">
        <v>152</v>
      </c>
      <c r="W54">
        <v>88.9</v>
      </c>
      <c r="X54">
        <v>7.94</v>
      </c>
      <c r="Y54" s="4">
        <f t="shared" si="6"/>
        <v>50.8</v>
      </c>
      <c r="Z54" s="4">
        <f t="shared" si="7"/>
        <v>101.2</v>
      </c>
      <c r="AA54" s="4">
        <f t="shared" si="8"/>
        <v>3720</v>
      </c>
      <c r="AB54" s="4">
        <f t="shared" si="9"/>
        <v>92</v>
      </c>
      <c r="AC54">
        <f t="shared" si="10"/>
        <v>233.21371455576559</v>
      </c>
      <c r="AD54" s="4">
        <f t="shared" si="11"/>
        <v>143.66</v>
      </c>
      <c r="AE54" s="4">
        <f t="shared" si="12"/>
        <v>267.20759999999996</v>
      </c>
      <c r="AF54">
        <f t="shared" si="13"/>
        <v>133.6</v>
      </c>
      <c r="AG54" s="4">
        <f t="shared" si="14"/>
        <v>7.94</v>
      </c>
      <c r="AH54" s="4">
        <f t="shared" si="15"/>
        <v>10</v>
      </c>
      <c r="AI54" s="4">
        <f t="shared" si="16"/>
        <v>6</v>
      </c>
      <c r="AJ54" s="5">
        <f t="shared" si="17"/>
        <v>5</v>
      </c>
      <c r="AK54">
        <v>8</v>
      </c>
      <c r="AL54">
        <f t="shared" si="18"/>
        <v>6</v>
      </c>
      <c r="AM54">
        <f t="shared" si="19"/>
        <v>0.94500000000000006</v>
      </c>
      <c r="AN54">
        <f t="shared" si="20"/>
        <v>1.43</v>
      </c>
      <c r="AO54">
        <f t="shared" si="21"/>
        <v>0.94500000000000006</v>
      </c>
      <c r="AP54" s="3">
        <f t="shared" si="0"/>
        <v>141</v>
      </c>
      <c r="AQ54">
        <f t="shared" si="22"/>
        <v>24</v>
      </c>
      <c r="AR54">
        <f t="shared" si="23"/>
        <v>180</v>
      </c>
      <c r="AS54">
        <f t="shared" si="32"/>
        <v>47</v>
      </c>
      <c r="AT54">
        <f t="shared" si="24"/>
        <v>94</v>
      </c>
      <c r="AU54">
        <f t="shared" si="33"/>
        <v>0</v>
      </c>
      <c r="AV54">
        <f t="shared" si="25"/>
        <v>94</v>
      </c>
      <c r="AW54">
        <f t="shared" si="26"/>
        <v>47</v>
      </c>
      <c r="AX54">
        <f t="shared" si="27"/>
        <v>47</v>
      </c>
      <c r="AY54">
        <f t="shared" si="28"/>
        <v>94</v>
      </c>
      <c r="AZ54">
        <f t="shared" si="29"/>
        <v>1</v>
      </c>
      <c r="BA54">
        <f t="shared" si="30"/>
        <v>1</v>
      </c>
      <c r="BB54">
        <f t="shared" si="31"/>
        <v>1</v>
      </c>
    </row>
    <row r="55" spans="3:54" x14ac:dyDescent="0.25">
      <c r="C55" t="s">
        <v>63</v>
      </c>
      <c r="D55">
        <v>40.5</v>
      </c>
      <c r="E55">
        <v>5160</v>
      </c>
      <c r="F55">
        <f t="shared" si="3"/>
        <v>10320</v>
      </c>
      <c r="G55">
        <v>35.1</v>
      </c>
      <c r="H55">
        <v>7410000</v>
      </c>
      <c r="I55">
        <v>84600</v>
      </c>
      <c r="J55">
        <v>37.799999999999997</v>
      </c>
      <c r="K55">
        <v>39.6</v>
      </c>
      <c r="L55">
        <v>153000</v>
      </c>
      <c r="M55">
        <v>20.3</v>
      </c>
      <c r="N55">
        <v>7410000</v>
      </c>
      <c r="O55">
        <f t="shared" si="4"/>
        <v>35348131.200000003</v>
      </c>
      <c r="P55">
        <v>84600</v>
      </c>
      <c r="Q55">
        <v>37.799999999999997</v>
      </c>
      <c r="R55">
        <f t="shared" si="5"/>
        <v>58.5</v>
      </c>
      <c r="S55">
        <v>39.6</v>
      </c>
      <c r="T55">
        <v>153000</v>
      </c>
      <c r="U55">
        <v>20.3</v>
      </c>
      <c r="V55">
        <v>127</v>
      </c>
      <c r="W55">
        <v>127</v>
      </c>
      <c r="X55">
        <v>22.2</v>
      </c>
      <c r="Y55" s="4">
        <f t="shared" si="6"/>
        <v>39.6</v>
      </c>
      <c r="Z55" s="4">
        <f t="shared" si="7"/>
        <v>87.4</v>
      </c>
      <c r="AA55" s="4">
        <f t="shared" si="8"/>
        <v>10320</v>
      </c>
      <c r="AB55" s="4">
        <f t="shared" si="9"/>
        <v>85</v>
      </c>
      <c r="AC55">
        <f t="shared" si="10"/>
        <v>273.20704221453286</v>
      </c>
      <c r="AD55" s="4">
        <f t="shared" si="11"/>
        <v>153.41</v>
      </c>
      <c r="AE55" s="4">
        <f t="shared" si="12"/>
        <v>791.59559999999999</v>
      </c>
      <c r="AF55">
        <f t="shared" si="13"/>
        <v>395.8</v>
      </c>
      <c r="AG55" s="4">
        <f t="shared" si="14"/>
        <v>22.2</v>
      </c>
      <c r="AH55" s="4">
        <f t="shared" si="15"/>
        <v>10</v>
      </c>
      <c r="AI55" s="4">
        <f t="shared" si="16"/>
        <v>21</v>
      </c>
      <c r="AJ55" s="5">
        <f t="shared" si="17"/>
        <v>8</v>
      </c>
      <c r="AK55">
        <v>8</v>
      </c>
      <c r="AL55">
        <f t="shared" si="18"/>
        <v>8</v>
      </c>
      <c r="AM55">
        <f t="shared" si="19"/>
        <v>1.26</v>
      </c>
      <c r="AN55">
        <f t="shared" si="20"/>
        <v>4</v>
      </c>
      <c r="AO55">
        <f t="shared" si="21"/>
        <v>1.26</v>
      </c>
      <c r="AP55" s="3">
        <f t="shared" si="0"/>
        <v>314</v>
      </c>
      <c r="AQ55">
        <f t="shared" si="22"/>
        <v>32</v>
      </c>
      <c r="AR55">
        <f t="shared" si="23"/>
        <v>240</v>
      </c>
      <c r="AS55">
        <f t="shared" si="32"/>
        <v>98</v>
      </c>
      <c r="AT55">
        <f t="shared" si="24"/>
        <v>216</v>
      </c>
      <c r="AU55">
        <f t="shared" si="33"/>
        <v>0</v>
      </c>
      <c r="AV55">
        <f t="shared" si="25"/>
        <v>216</v>
      </c>
      <c r="AW55">
        <f t="shared" si="26"/>
        <v>98</v>
      </c>
      <c r="AX55">
        <f t="shared" si="27"/>
        <v>98</v>
      </c>
      <c r="AY55">
        <f t="shared" si="28"/>
        <v>216</v>
      </c>
      <c r="AZ55">
        <f t="shared" si="29"/>
        <v>1</v>
      </c>
      <c r="BA55">
        <f t="shared" si="30"/>
        <v>1</v>
      </c>
      <c r="BB55">
        <f t="shared" si="31"/>
        <v>1</v>
      </c>
    </row>
    <row r="56" spans="3:54" x14ac:dyDescent="0.25">
      <c r="C56" t="s">
        <v>64</v>
      </c>
      <c r="D56">
        <v>35.1</v>
      </c>
      <c r="E56">
        <v>4500</v>
      </c>
      <c r="F56">
        <f t="shared" si="3"/>
        <v>9000</v>
      </c>
      <c r="G56">
        <v>31.8</v>
      </c>
      <c r="H56">
        <v>6530000</v>
      </c>
      <c r="I56">
        <v>74100</v>
      </c>
      <c r="J56">
        <v>38.1</v>
      </c>
      <c r="K56">
        <v>38.6</v>
      </c>
      <c r="L56">
        <v>133000</v>
      </c>
      <c r="M56">
        <v>17.7</v>
      </c>
      <c r="N56">
        <v>6530000</v>
      </c>
      <c r="O56">
        <f t="shared" si="4"/>
        <v>30168640</v>
      </c>
      <c r="P56">
        <v>74100</v>
      </c>
      <c r="Q56">
        <v>38.1</v>
      </c>
      <c r="R56">
        <f t="shared" si="5"/>
        <v>57.9</v>
      </c>
      <c r="S56">
        <v>38.6</v>
      </c>
      <c r="T56">
        <v>133000</v>
      </c>
      <c r="U56">
        <v>17.7</v>
      </c>
      <c r="V56">
        <v>127</v>
      </c>
      <c r="W56">
        <v>127</v>
      </c>
      <c r="X56">
        <v>19.100000000000001</v>
      </c>
      <c r="Y56" s="4">
        <f t="shared" si="6"/>
        <v>38.6</v>
      </c>
      <c r="Z56" s="4">
        <f t="shared" si="7"/>
        <v>88.4</v>
      </c>
      <c r="AA56" s="4">
        <f t="shared" si="8"/>
        <v>9000</v>
      </c>
      <c r="AB56" s="4">
        <f t="shared" si="9"/>
        <v>84</v>
      </c>
      <c r="AC56">
        <f t="shared" si="10"/>
        <v>279.75069160997731</v>
      </c>
      <c r="AD56" s="4">
        <f t="shared" si="11"/>
        <v>154.79</v>
      </c>
      <c r="AE56" s="4">
        <f t="shared" si="12"/>
        <v>696.55499999999995</v>
      </c>
      <c r="AF56">
        <f t="shared" si="13"/>
        <v>348.28</v>
      </c>
      <c r="AG56" s="4">
        <f t="shared" si="14"/>
        <v>19.100000000000001</v>
      </c>
      <c r="AH56" s="4">
        <f t="shared" si="15"/>
        <v>10</v>
      </c>
      <c r="AI56" s="4">
        <f t="shared" si="16"/>
        <v>18</v>
      </c>
      <c r="AJ56" s="5">
        <f t="shared" si="17"/>
        <v>8</v>
      </c>
      <c r="AK56">
        <v>8</v>
      </c>
      <c r="AL56">
        <f t="shared" si="18"/>
        <v>8</v>
      </c>
      <c r="AM56">
        <f t="shared" si="19"/>
        <v>1.26</v>
      </c>
      <c r="AN56">
        <f t="shared" si="20"/>
        <v>3.44</v>
      </c>
      <c r="AO56">
        <f t="shared" si="21"/>
        <v>1.26</v>
      </c>
      <c r="AP56" s="3">
        <f t="shared" si="0"/>
        <v>276</v>
      </c>
      <c r="AQ56">
        <f t="shared" si="22"/>
        <v>32</v>
      </c>
      <c r="AR56">
        <f t="shared" si="23"/>
        <v>240</v>
      </c>
      <c r="AS56">
        <f t="shared" si="32"/>
        <v>84</v>
      </c>
      <c r="AT56">
        <f t="shared" si="24"/>
        <v>192</v>
      </c>
      <c r="AU56">
        <f t="shared" si="33"/>
        <v>0</v>
      </c>
      <c r="AV56">
        <f t="shared" si="25"/>
        <v>192</v>
      </c>
      <c r="AW56">
        <f t="shared" si="26"/>
        <v>84</v>
      </c>
      <c r="AX56">
        <f t="shared" si="27"/>
        <v>84</v>
      </c>
      <c r="AY56">
        <f t="shared" si="28"/>
        <v>192</v>
      </c>
      <c r="AZ56">
        <f t="shared" si="29"/>
        <v>1</v>
      </c>
      <c r="BA56">
        <f t="shared" si="30"/>
        <v>1</v>
      </c>
      <c r="BB56">
        <f t="shared" si="31"/>
        <v>1</v>
      </c>
    </row>
    <row r="57" spans="3:54" x14ac:dyDescent="0.25">
      <c r="C57" t="s">
        <v>65</v>
      </c>
      <c r="D57">
        <v>29.8</v>
      </c>
      <c r="E57">
        <v>3810</v>
      </c>
      <c r="F57">
        <f t="shared" si="3"/>
        <v>7620</v>
      </c>
      <c r="G57">
        <v>28.7</v>
      </c>
      <c r="H57">
        <v>5660000</v>
      </c>
      <c r="I57">
        <v>63100</v>
      </c>
      <c r="J57">
        <v>38.6</v>
      </c>
      <c r="K57">
        <v>37.299999999999997</v>
      </c>
      <c r="L57">
        <v>114000</v>
      </c>
      <c r="M57">
        <v>15</v>
      </c>
      <c r="N57">
        <v>5660000</v>
      </c>
      <c r="O57">
        <f t="shared" si="4"/>
        <v>24954389.799999997</v>
      </c>
      <c r="P57">
        <v>63100</v>
      </c>
      <c r="Q57">
        <v>38.6</v>
      </c>
      <c r="R57">
        <f t="shared" si="5"/>
        <v>57.2</v>
      </c>
      <c r="S57">
        <v>37.299999999999997</v>
      </c>
      <c r="T57">
        <v>114000</v>
      </c>
      <c r="U57">
        <v>15</v>
      </c>
      <c r="V57">
        <v>127</v>
      </c>
      <c r="W57">
        <v>127</v>
      </c>
      <c r="X57">
        <v>15.9</v>
      </c>
      <c r="Y57" s="4">
        <f t="shared" si="6"/>
        <v>37.299999999999997</v>
      </c>
      <c r="Z57" s="4">
        <f t="shared" si="7"/>
        <v>89.7</v>
      </c>
      <c r="AA57" s="4">
        <f t="shared" si="8"/>
        <v>7620</v>
      </c>
      <c r="AB57" s="4">
        <f t="shared" si="9"/>
        <v>83</v>
      </c>
      <c r="AC57">
        <f t="shared" si="10"/>
        <v>286.53228044708953</v>
      </c>
      <c r="AD57" s="4">
        <f t="shared" si="11"/>
        <v>156.16999999999999</v>
      </c>
      <c r="AE57" s="4">
        <f t="shared" si="12"/>
        <v>595.0077</v>
      </c>
      <c r="AF57">
        <f t="shared" si="13"/>
        <v>297.5</v>
      </c>
      <c r="AG57" s="4">
        <f t="shared" si="14"/>
        <v>15.9</v>
      </c>
      <c r="AH57" s="4">
        <f t="shared" si="15"/>
        <v>10</v>
      </c>
      <c r="AI57" s="4">
        <f t="shared" si="16"/>
        <v>14</v>
      </c>
      <c r="AJ57" s="5">
        <f t="shared" si="17"/>
        <v>6</v>
      </c>
      <c r="AK57">
        <v>8</v>
      </c>
      <c r="AL57">
        <f t="shared" si="18"/>
        <v>8</v>
      </c>
      <c r="AM57">
        <f t="shared" si="19"/>
        <v>1.26</v>
      </c>
      <c r="AN57">
        <f t="shared" si="20"/>
        <v>2.86</v>
      </c>
      <c r="AO57">
        <f t="shared" si="21"/>
        <v>1.26</v>
      </c>
      <c r="AP57" s="3">
        <f t="shared" si="0"/>
        <v>236</v>
      </c>
      <c r="AQ57">
        <f t="shared" si="22"/>
        <v>32</v>
      </c>
      <c r="AR57">
        <f t="shared" si="23"/>
        <v>240</v>
      </c>
      <c r="AS57">
        <f t="shared" si="32"/>
        <v>69</v>
      </c>
      <c r="AT57">
        <f t="shared" si="24"/>
        <v>167</v>
      </c>
      <c r="AU57">
        <f t="shared" si="33"/>
        <v>0</v>
      </c>
      <c r="AV57">
        <f t="shared" si="25"/>
        <v>167</v>
      </c>
      <c r="AW57">
        <f t="shared" si="26"/>
        <v>69</v>
      </c>
      <c r="AX57">
        <f t="shared" si="27"/>
        <v>69</v>
      </c>
      <c r="AY57">
        <f t="shared" si="28"/>
        <v>167</v>
      </c>
      <c r="AZ57">
        <f t="shared" si="29"/>
        <v>1</v>
      </c>
      <c r="BA57">
        <f t="shared" si="30"/>
        <v>1</v>
      </c>
      <c r="BB57">
        <f t="shared" si="31"/>
        <v>1</v>
      </c>
    </row>
    <row r="58" spans="3:54" x14ac:dyDescent="0.25">
      <c r="C58" t="s">
        <v>66</v>
      </c>
      <c r="D58">
        <v>24.1</v>
      </c>
      <c r="E58">
        <v>3090</v>
      </c>
      <c r="F58">
        <f t="shared" si="3"/>
        <v>6180</v>
      </c>
      <c r="G58">
        <v>25.4</v>
      </c>
      <c r="H58">
        <v>4700000</v>
      </c>
      <c r="I58">
        <v>51600</v>
      </c>
      <c r="J58">
        <v>38.9</v>
      </c>
      <c r="K58">
        <v>36.1</v>
      </c>
      <c r="L58">
        <v>92800</v>
      </c>
      <c r="M58">
        <v>12.2</v>
      </c>
      <c r="N58">
        <v>4700000</v>
      </c>
      <c r="O58">
        <f t="shared" si="4"/>
        <v>19839317.800000001</v>
      </c>
      <c r="P58">
        <v>51600</v>
      </c>
      <c r="Q58">
        <v>38.9</v>
      </c>
      <c r="R58">
        <f t="shared" si="5"/>
        <v>56.7</v>
      </c>
      <c r="S58">
        <v>36.1</v>
      </c>
      <c r="T58">
        <v>92800</v>
      </c>
      <c r="U58">
        <v>12.2</v>
      </c>
      <c r="V58">
        <v>127</v>
      </c>
      <c r="W58">
        <v>127</v>
      </c>
      <c r="X58">
        <v>12.7</v>
      </c>
      <c r="Y58" s="4">
        <f t="shared" si="6"/>
        <v>36.1</v>
      </c>
      <c r="Z58" s="4">
        <f t="shared" si="7"/>
        <v>90.9</v>
      </c>
      <c r="AA58" s="4">
        <f t="shared" si="8"/>
        <v>6180</v>
      </c>
      <c r="AB58" s="4">
        <f t="shared" si="9"/>
        <v>82</v>
      </c>
      <c r="AC58">
        <f t="shared" si="10"/>
        <v>293.56348602022604</v>
      </c>
      <c r="AD58" s="4">
        <f t="shared" si="11"/>
        <v>157.54</v>
      </c>
      <c r="AE58" s="4">
        <f t="shared" si="12"/>
        <v>486.79859999999996</v>
      </c>
      <c r="AF58">
        <f t="shared" si="13"/>
        <v>243.4</v>
      </c>
      <c r="AG58" s="4">
        <f t="shared" si="14"/>
        <v>12.7</v>
      </c>
      <c r="AH58" s="4">
        <f t="shared" si="15"/>
        <v>10</v>
      </c>
      <c r="AI58" s="4">
        <f t="shared" si="16"/>
        <v>11</v>
      </c>
      <c r="AJ58" s="5">
        <f t="shared" si="17"/>
        <v>5</v>
      </c>
      <c r="AK58">
        <v>8</v>
      </c>
      <c r="AL58">
        <f t="shared" si="18"/>
        <v>8</v>
      </c>
      <c r="AM58">
        <f t="shared" si="19"/>
        <v>1.26</v>
      </c>
      <c r="AN58">
        <f t="shared" si="20"/>
        <v>2.29</v>
      </c>
      <c r="AO58">
        <f t="shared" si="21"/>
        <v>1.26</v>
      </c>
      <c r="AP58" s="3">
        <f t="shared" si="0"/>
        <v>193</v>
      </c>
      <c r="AQ58">
        <f t="shared" si="22"/>
        <v>32</v>
      </c>
      <c r="AR58">
        <f t="shared" si="23"/>
        <v>240</v>
      </c>
      <c r="AS58">
        <f t="shared" si="32"/>
        <v>55</v>
      </c>
      <c r="AT58">
        <f t="shared" si="24"/>
        <v>138</v>
      </c>
      <c r="AU58">
        <f t="shared" si="33"/>
        <v>0</v>
      </c>
      <c r="AV58">
        <f t="shared" si="25"/>
        <v>138</v>
      </c>
      <c r="AW58">
        <f t="shared" si="26"/>
        <v>55</v>
      </c>
      <c r="AX58">
        <f t="shared" si="27"/>
        <v>55</v>
      </c>
      <c r="AY58">
        <f t="shared" si="28"/>
        <v>138</v>
      </c>
      <c r="AZ58">
        <f t="shared" si="29"/>
        <v>1</v>
      </c>
      <c r="BA58">
        <f t="shared" si="30"/>
        <v>1</v>
      </c>
      <c r="BB58">
        <f t="shared" si="31"/>
        <v>1</v>
      </c>
    </row>
    <row r="59" spans="3:54" x14ac:dyDescent="0.25">
      <c r="C59" s="3" t="s">
        <v>67</v>
      </c>
      <c r="D59" s="3">
        <v>21.3</v>
      </c>
      <c r="E59" s="3">
        <v>2720</v>
      </c>
      <c r="F59" s="3">
        <f t="shared" si="3"/>
        <v>5440</v>
      </c>
      <c r="G59" s="3">
        <v>23.8</v>
      </c>
      <c r="H59" s="3">
        <v>4160000</v>
      </c>
      <c r="I59" s="3">
        <v>45600</v>
      </c>
      <c r="J59" s="3">
        <v>39.1</v>
      </c>
      <c r="K59" s="3">
        <v>35.6</v>
      </c>
      <c r="L59" s="3">
        <v>81900</v>
      </c>
      <c r="M59" s="3">
        <v>10.7</v>
      </c>
      <c r="N59" s="3">
        <v>4160000</v>
      </c>
      <c r="O59">
        <f t="shared" si="4"/>
        <v>17287078.399999999</v>
      </c>
      <c r="P59" s="3">
        <v>45600</v>
      </c>
      <c r="Q59" s="3">
        <v>39.1</v>
      </c>
      <c r="R59" s="3">
        <f t="shared" si="5"/>
        <v>56.4</v>
      </c>
      <c r="S59" s="3">
        <v>35.6</v>
      </c>
      <c r="T59" s="3">
        <v>81900</v>
      </c>
      <c r="U59" s="3">
        <v>10.7</v>
      </c>
      <c r="V59" s="3">
        <v>127</v>
      </c>
      <c r="W59" s="3">
        <v>127</v>
      </c>
      <c r="X59" s="3">
        <v>11.1</v>
      </c>
      <c r="Y59" s="4">
        <f t="shared" si="6"/>
        <v>35.6</v>
      </c>
      <c r="Z59" s="4">
        <f t="shared" si="7"/>
        <v>91.4</v>
      </c>
      <c r="AA59" s="4">
        <f t="shared" si="8"/>
        <v>5440</v>
      </c>
      <c r="AB59" s="4">
        <f t="shared" si="9"/>
        <v>82</v>
      </c>
      <c r="AC59" s="3">
        <f t="shared" si="10"/>
        <v>293.56348602022604</v>
      </c>
      <c r="AD59" s="4">
        <f t="shared" si="11"/>
        <v>157.54</v>
      </c>
      <c r="AE59" s="4">
        <f t="shared" si="12"/>
        <v>428.50880000000001</v>
      </c>
      <c r="AF59">
        <f t="shared" si="13"/>
        <v>214.25</v>
      </c>
      <c r="AG59" s="4">
        <f t="shared" si="14"/>
        <v>11.1</v>
      </c>
      <c r="AH59" s="4">
        <f t="shared" si="15"/>
        <v>10</v>
      </c>
      <c r="AI59" s="4">
        <f t="shared" si="16"/>
        <v>10</v>
      </c>
      <c r="AJ59" s="5">
        <f t="shared" si="17"/>
        <v>5</v>
      </c>
      <c r="AK59" s="3">
        <v>8</v>
      </c>
      <c r="AL59">
        <f t="shared" si="18"/>
        <v>8</v>
      </c>
      <c r="AM59" s="3">
        <f t="shared" si="19"/>
        <v>1.26</v>
      </c>
      <c r="AN59" s="3">
        <f t="shared" si="20"/>
        <v>2</v>
      </c>
      <c r="AO59" s="3">
        <f t="shared" si="21"/>
        <v>1.26</v>
      </c>
      <c r="AP59" s="3">
        <f>ROUND(AF59/AO59,0)</f>
        <v>170</v>
      </c>
      <c r="AQ59" s="3">
        <f t="shared" si="22"/>
        <v>32</v>
      </c>
      <c r="AR59" s="3">
        <f t="shared" si="23"/>
        <v>240</v>
      </c>
      <c r="AS59" s="3">
        <f t="shared" si="32"/>
        <v>48</v>
      </c>
      <c r="AT59" s="3">
        <f t="shared" si="24"/>
        <v>122</v>
      </c>
      <c r="AU59" s="3">
        <f t="shared" si="33"/>
        <v>0</v>
      </c>
      <c r="AV59" s="3">
        <f t="shared" si="25"/>
        <v>122</v>
      </c>
      <c r="AW59">
        <f t="shared" si="26"/>
        <v>48</v>
      </c>
      <c r="AX59" s="3">
        <f t="shared" si="27"/>
        <v>48</v>
      </c>
      <c r="AY59" s="3">
        <f t="shared" si="28"/>
        <v>122</v>
      </c>
      <c r="AZ59" s="3">
        <f t="shared" si="29"/>
        <v>1</v>
      </c>
      <c r="BA59" s="3">
        <f t="shared" si="30"/>
        <v>1</v>
      </c>
      <c r="BB59" s="3">
        <f t="shared" si="31"/>
        <v>1</v>
      </c>
    </row>
    <row r="60" spans="3:54" x14ac:dyDescent="0.25">
      <c r="C60" t="s">
        <v>68</v>
      </c>
      <c r="D60">
        <v>18.3</v>
      </c>
      <c r="E60">
        <v>2350</v>
      </c>
      <c r="F60">
        <f t="shared" si="3"/>
        <v>4700</v>
      </c>
      <c r="G60">
        <v>22.2</v>
      </c>
      <c r="H60">
        <v>3650000</v>
      </c>
      <c r="I60">
        <v>39500</v>
      </c>
      <c r="J60">
        <v>39.4</v>
      </c>
      <c r="K60">
        <v>34.799999999999997</v>
      </c>
      <c r="L60">
        <v>71000</v>
      </c>
      <c r="M60">
        <v>9.27</v>
      </c>
      <c r="N60">
        <v>3650000</v>
      </c>
      <c r="O60">
        <f t="shared" si="4"/>
        <v>14744988</v>
      </c>
      <c r="P60">
        <v>39500</v>
      </c>
      <c r="Q60">
        <v>39.4</v>
      </c>
      <c r="R60">
        <f t="shared" si="5"/>
        <v>56</v>
      </c>
      <c r="S60">
        <v>34.799999999999997</v>
      </c>
      <c r="T60">
        <v>71000</v>
      </c>
      <c r="U60">
        <v>9.27</v>
      </c>
      <c r="V60">
        <v>127</v>
      </c>
      <c r="W60">
        <v>127</v>
      </c>
      <c r="X60">
        <v>9.5299999999999994</v>
      </c>
      <c r="Y60" s="4">
        <f t="shared" si="6"/>
        <v>34.799999999999997</v>
      </c>
      <c r="Z60" s="4">
        <f t="shared" si="7"/>
        <v>92.2</v>
      </c>
      <c r="AA60" s="4">
        <f t="shared" si="8"/>
        <v>4700</v>
      </c>
      <c r="AB60" s="4">
        <f t="shared" si="9"/>
        <v>81</v>
      </c>
      <c r="AC60">
        <f t="shared" si="10"/>
        <v>300.85671086724585</v>
      </c>
      <c r="AD60" s="4">
        <f t="shared" si="11"/>
        <v>158.9</v>
      </c>
      <c r="AE60" s="4">
        <f t="shared" si="12"/>
        <v>373.41500000000002</v>
      </c>
      <c r="AF60">
        <f t="shared" si="13"/>
        <v>186.71</v>
      </c>
      <c r="AG60" s="4">
        <f t="shared" si="14"/>
        <v>9.5299999999999994</v>
      </c>
      <c r="AH60" s="4">
        <f t="shared" si="15"/>
        <v>10</v>
      </c>
      <c r="AI60" s="4">
        <f t="shared" si="16"/>
        <v>8</v>
      </c>
      <c r="AJ60" s="5">
        <f t="shared" si="17"/>
        <v>5</v>
      </c>
      <c r="AK60">
        <v>8</v>
      </c>
      <c r="AL60">
        <f t="shared" si="18"/>
        <v>8</v>
      </c>
      <c r="AM60">
        <f t="shared" si="19"/>
        <v>1.26</v>
      </c>
      <c r="AN60">
        <f t="shared" si="20"/>
        <v>1.72</v>
      </c>
      <c r="AO60">
        <f t="shared" si="21"/>
        <v>1.26</v>
      </c>
      <c r="AP60" s="3">
        <f t="shared" ref="AP60:AP123" si="34">ROUND(AF60/AO60,0)</f>
        <v>148</v>
      </c>
      <c r="AQ60">
        <f t="shared" si="22"/>
        <v>32</v>
      </c>
      <c r="AR60">
        <f t="shared" si="23"/>
        <v>240</v>
      </c>
      <c r="AS60">
        <f t="shared" si="32"/>
        <v>41</v>
      </c>
      <c r="AT60">
        <f t="shared" si="24"/>
        <v>107</v>
      </c>
      <c r="AU60">
        <f t="shared" si="33"/>
        <v>0</v>
      </c>
      <c r="AV60">
        <f t="shared" si="25"/>
        <v>107</v>
      </c>
      <c r="AW60">
        <f t="shared" si="26"/>
        <v>41</v>
      </c>
      <c r="AX60">
        <f t="shared" si="27"/>
        <v>41</v>
      </c>
      <c r="AY60">
        <f t="shared" si="28"/>
        <v>107</v>
      </c>
      <c r="AZ60">
        <f t="shared" si="29"/>
        <v>1</v>
      </c>
      <c r="BA60">
        <f t="shared" si="30"/>
        <v>1</v>
      </c>
      <c r="BB60">
        <f t="shared" si="31"/>
        <v>1</v>
      </c>
    </row>
    <row r="61" spans="3:54" x14ac:dyDescent="0.25">
      <c r="C61" t="s">
        <v>69</v>
      </c>
      <c r="D61">
        <v>15.3</v>
      </c>
      <c r="E61">
        <v>1980</v>
      </c>
      <c r="F61">
        <f t="shared" si="3"/>
        <v>3960</v>
      </c>
      <c r="G61">
        <v>20.7</v>
      </c>
      <c r="H61">
        <v>3100000</v>
      </c>
      <c r="I61">
        <v>33400</v>
      </c>
      <c r="J61">
        <v>39.6</v>
      </c>
      <c r="K61">
        <v>34.299999999999997</v>
      </c>
      <c r="L61">
        <v>59800</v>
      </c>
      <c r="M61">
        <v>7.8</v>
      </c>
      <c r="N61">
        <v>3100000</v>
      </c>
      <c r="O61">
        <f t="shared" si="4"/>
        <v>12316180.399999999</v>
      </c>
      <c r="P61">
        <v>33400</v>
      </c>
      <c r="Q61">
        <v>39.6</v>
      </c>
      <c r="R61">
        <f t="shared" si="5"/>
        <v>55.8</v>
      </c>
      <c r="S61">
        <v>34.299999999999997</v>
      </c>
      <c r="T61">
        <v>59800</v>
      </c>
      <c r="U61">
        <v>7.8</v>
      </c>
      <c r="V61">
        <v>127</v>
      </c>
      <c r="W61">
        <v>127</v>
      </c>
      <c r="X61">
        <v>7.94</v>
      </c>
      <c r="Y61" s="4">
        <f t="shared" si="6"/>
        <v>34.299999999999997</v>
      </c>
      <c r="Z61" s="4">
        <f t="shared" si="7"/>
        <v>92.7</v>
      </c>
      <c r="AA61" s="4">
        <f t="shared" si="8"/>
        <v>3960</v>
      </c>
      <c r="AB61" s="4">
        <f t="shared" si="9"/>
        <v>81</v>
      </c>
      <c r="AC61">
        <f t="shared" si="10"/>
        <v>300.85671086724585</v>
      </c>
      <c r="AD61" s="4">
        <f t="shared" si="11"/>
        <v>158.9</v>
      </c>
      <c r="AE61" s="4">
        <f t="shared" si="12"/>
        <v>314.62200000000001</v>
      </c>
      <c r="AF61">
        <f t="shared" si="13"/>
        <v>157.31</v>
      </c>
      <c r="AG61" s="4">
        <f t="shared" si="14"/>
        <v>7.94</v>
      </c>
      <c r="AH61" s="4">
        <f t="shared" si="15"/>
        <v>10</v>
      </c>
      <c r="AI61" s="4">
        <f t="shared" si="16"/>
        <v>6</v>
      </c>
      <c r="AJ61" s="5">
        <f t="shared" si="17"/>
        <v>5</v>
      </c>
      <c r="AK61">
        <v>8</v>
      </c>
      <c r="AL61">
        <f t="shared" si="18"/>
        <v>6</v>
      </c>
      <c r="AM61">
        <f t="shared" si="19"/>
        <v>0.94500000000000006</v>
      </c>
      <c r="AN61">
        <f t="shared" si="20"/>
        <v>1.43</v>
      </c>
      <c r="AO61">
        <f t="shared" si="21"/>
        <v>0.94500000000000006</v>
      </c>
      <c r="AP61" s="3">
        <f t="shared" si="34"/>
        <v>166</v>
      </c>
      <c r="AQ61">
        <f t="shared" si="22"/>
        <v>24</v>
      </c>
      <c r="AR61">
        <f t="shared" si="23"/>
        <v>180</v>
      </c>
      <c r="AS61">
        <f t="shared" si="32"/>
        <v>45</v>
      </c>
      <c r="AT61">
        <f t="shared" si="24"/>
        <v>121</v>
      </c>
      <c r="AU61">
        <f t="shared" si="33"/>
        <v>0</v>
      </c>
      <c r="AV61">
        <f t="shared" si="25"/>
        <v>121</v>
      </c>
      <c r="AW61">
        <f t="shared" si="26"/>
        <v>45</v>
      </c>
      <c r="AX61">
        <f t="shared" si="27"/>
        <v>45</v>
      </c>
      <c r="AY61">
        <f t="shared" si="28"/>
        <v>121</v>
      </c>
      <c r="AZ61">
        <f t="shared" si="29"/>
        <v>1</v>
      </c>
      <c r="BA61">
        <f t="shared" si="30"/>
        <v>1</v>
      </c>
      <c r="BB61">
        <f t="shared" si="31"/>
        <v>1</v>
      </c>
    </row>
    <row r="62" spans="3:54" x14ac:dyDescent="0.25">
      <c r="C62" t="s">
        <v>70</v>
      </c>
      <c r="D62">
        <v>29.3</v>
      </c>
      <c r="E62">
        <v>3770</v>
      </c>
      <c r="F62">
        <f t="shared" si="3"/>
        <v>7540</v>
      </c>
      <c r="G62">
        <v>30.2</v>
      </c>
      <c r="H62">
        <v>5790000</v>
      </c>
      <c r="I62">
        <v>69800</v>
      </c>
      <c r="J62">
        <v>39.4</v>
      </c>
      <c r="K62">
        <v>44.2</v>
      </c>
      <c r="L62">
        <v>125000</v>
      </c>
      <c r="M62">
        <v>27.9</v>
      </c>
      <c r="N62">
        <v>2300000</v>
      </c>
      <c r="O62">
        <f t="shared" si="4"/>
        <v>11476781.6</v>
      </c>
      <c r="P62">
        <v>36100</v>
      </c>
      <c r="Q62">
        <v>24.7</v>
      </c>
      <c r="R62">
        <f t="shared" si="5"/>
        <v>39</v>
      </c>
      <c r="S62">
        <v>25.2</v>
      </c>
      <c r="T62">
        <v>66700</v>
      </c>
      <c r="U62">
        <v>14.9</v>
      </c>
      <c r="V62">
        <v>127</v>
      </c>
      <c r="W62">
        <v>88.9</v>
      </c>
      <c r="X62">
        <v>19.100000000000001</v>
      </c>
      <c r="Y62" s="4">
        <f t="shared" si="6"/>
        <v>44.2</v>
      </c>
      <c r="Z62" s="4">
        <f t="shared" si="7"/>
        <v>82.8</v>
      </c>
      <c r="AA62" s="4">
        <f t="shared" si="8"/>
        <v>7540</v>
      </c>
      <c r="AB62" s="4">
        <f t="shared" si="9"/>
        <v>82</v>
      </c>
      <c r="AC62">
        <f t="shared" si="10"/>
        <v>293.56348602022604</v>
      </c>
      <c r="AD62" s="4">
        <f t="shared" si="11"/>
        <v>157.54</v>
      </c>
      <c r="AE62" s="4">
        <f t="shared" si="12"/>
        <v>593.92579999999998</v>
      </c>
      <c r="AF62">
        <f t="shared" si="13"/>
        <v>296.95999999999998</v>
      </c>
      <c r="AG62" s="4">
        <f t="shared" si="14"/>
        <v>19.100000000000001</v>
      </c>
      <c r="AH62" s="4">
        <f t="shared" si="15"/>
        <v>10</v>
      </c>
      <c r="AI62" s="4">
        <f t="shared" si="16"/>
        <v>18</v>
      </c>
      <c r="AJ62" s="5">
        <f t="shared" si="17"/>
        <v>8</v>
      </c>
      <c r="AK62">
        <v>8</v>
      </c>
      <c r="AL62">
        <f t="shared" si="18"/>
        <v>8</v>
      </c>
      <c r="AM62">
        <f t="shared" si="19"/>
        <v>1.26</v>
      </c>
      <c r="AN62">
        <f t="shared" si="20"/>
        <v>3.44</v>
      </c>
      <c r="AO62">
        <f t="shared" si="21"/>
        <v>1.26</v>
      </c>
      <c r="AP62" s="3">
        <f t="shared" si="34"/>
        <v>236</v>
      </c>
      <c r="AQ62">
        <f t="shared" si="22"/>
        <v>32</v>
      </c>
      <c r="AR62">
        <f t="shared" si="23"/>
        <v>240</v>
      </c>
      <c r="AS62">
        <f t="shared" si="32"/>
        <v>82</v>
      </c>
      <c r="AT62">
        <f t="shared" si="24"/>
        <v>154</v>
      </c>
      <c r="AU62">
        <f t="shared" si="33"/>
        <v>0</v>
      </c>
      <c r="AV62">
        <f t="shared" si="25"/>
        <v>154</v>
      </c>
      <c r="AW62">
        <f t="shared" si="26"/>
        <v>82</v>
      </c>
      <c r="AX62">
        <f t="shared" si="27"/>
        <v>82</v>
      </c>
      <c r="AY62">
        <f t="shared" si="28"/>
        <v>154</v>
      </c>
      <c r="AZ62">
        <f t="shared" si="29"/>
        <v>1</v>
      </c>
      <c r="BA62">
        <f t="shared" si="30"/>
        <v>1</v>
      </c>
      <c r="BB62">
        <f t="shared" si="31"/>
        <v>1</v>
      </c>
    </row>
    <row r="63" spans="3:54" x14ac:dyDescent="0.25">
      <c r="C63" t="s">
        <v>71</v>
      </c>
      <c r="D63">
        <v>24.9</v>
      </c>
      <c r="E63">
        <v>3180</v>
      </c>
      <c r="F63">
        <f t="shared" si="3"/>
        <v>6360</v>
      </c>
      <c r="G63">
        <v>26.9</v>
      </c>
      <c r="H63">
        <v>4990000</v>
      </c>
      <c r="I63">
        <v>59500</v>
      </c>
      <c r="J63">
        <v>39.6</v>
      </c>
      <c r="K63">
        <v>42.9</v>
      </c>
      <c r="L63">
        <v>107000</v>
      </c>
      <c r="M63">
        <v>26.9</v>
      </c>
      <c r="N63">
        <v>2000000</v>
      </c>
      <c r="O63">
        <f t="shared" si="4"/>
        <v>9385711.6000000015</v>
      </c>
      <c r="P63">
        <v>30800</v>
      </c>
      <c r="Q63">
        <v>25.1</v>
      </c>
      <c r="R63">
        <f t="shared" si="5"/>
        <v>38.4</v>
      </c>
      <c r="S63">
        <v>24.1</v>
      </c>
      <c r="T63">
        <v>56200</v>
      </c>
      <c r="U63">
        <v>12.5</v>
      </c>
      <c r="V63">
        <v>127</v>
      </c>
      <c r="W63">
        <v>88.9</v>
      </c>
      <c r="X63">
        <v>15.9</v>
      </c>
      <c r="Y63" s="4">
        <f t="shared" si="6"/>
        <v>42.9</v>
      </c>
      <c r="Z63" s="4">
        <f t="shared" si="7"/>
        <v>84.1</v>
      </c>
      <c r="AA63" s="4">
        <f t="shared" si="8"/>
        <v>6360</v>
      </c>
      <c r="AB63" s="4">
        <f t="shared" si="9"/>
        <v>83</v>
      </c>
      <c r="AC63">
        <f t="shared" si="10"/>
        <v>286.53228044708953</v>
      </c>
      <c r="AD63" s="4">
        <f t="shared" si="11"/>
        <v>156.16999999999999</v>
      </c>
      <c r="AE63" s="4">
        <f t="shared" si="12"/>
        <v>496.62059999999997</v>
      </c>
      <c r="AF63">
        <f t="shared" si="13"/>
        <v>248.31</v>
      </c>
      <c r="AG63" s="4">
        <f t="shared" si="14"/>
        <v>15.9</v>
      </c>
      <c r="AH63" s="4">
        <f t="shared" si="15"/>
        <v>10</v>
      </c>
      <c r="AI63" s="4">
        <f t="shared" si="16"/>
        <v>14</v>
      </c>
      <c r="AJ63" s="5">
        <f t="shared" si="17"/>
        <v>6</v>
      </c>
      <c r="AK63">
        <v>8</v>
      </c>
      <c r="AL63">
        <f t="shared" si="18"/>
        <v>8</v>
      </c>
      <c r="AM63">
        <f t="shared" si="19"/>
        <v>1.26</v>
      </c>
      <c r="AN63">
        <f t="shared" si="20"/>
        <v>2.86</v>
      </c>
      <c r="AO63">
        <f t="shared" si="21"/>
        <v>1.26</v>
      </c>
      <c r="AP63" s="3">
        <f t="shared" si="34"/>
        <v>197</v>
      </c>
      <c r="AQ63">
        <f t="shared" si="22"/>
        <v>32</v>
      </c>
      <c r="AR63">
        <f t="shared" si="23"/>
        <v>240</v>
      </c>
      <c r="AS63">
        <f t="shared" si="32"/>
        <v>67</v>
      </c>
      <c r="AT63">
        <f t="shared" si="24"/>
        <v>130</v>
      </c>
      <c r="AU63">
        <f t="shared" si="33"/>
        <v>0</v>
      </c>
      <c r="AV63">
        <f t="shared" si="25"/>
        <v>130</v>
      </c>
      <c r="AW63">
        <f t="shared" si="26"/>
        <v>67</v>
      </c>
      <c r="AX63">
        <f t="shared" si="27"/>
        <v>67</v>
      </c>
      <c r="AY63">
        <f t="shared" si="28"/>
        <v>130</v>
      </c>
      <c r="AZ63">
        <f t="shared" si="29"/>
        <v>1</v>
      </c>
      <c r="BA63">
        <f t="shared" si="30"/>
        <v>1</v>
      </c>
      <c r="BB63">
        <f t="shared" si="31"/>
        <v>1</v>
      </c>
    </row>
    <row r="64" spans="3:54" x14ac:dyDescent="0.25">
      <c r="C64" t="s">
        <v>72</v>
      </c>
      <c r="D64">
        <v>20.2</v>
      </c>
      <c r="E64">
        <v>2580</v>
      </c>
      <c r="F64">
        <f t="shared" si="3"/>
        <v>5160</v>
      </c>
      <c r="G64">
        <v>23.8</v>
      </c>
      <c r="H64">
        <v>4160000</v>
      </c>
      <c r="I64">
        <v>48700</v>
      </c>
      <c r="J64">
        <v>40.1</v>
      </c>
      <c r="K64">
        <v>41.9</v>
      </c>
      <c r="L64">
        <v>87300</v>
      </c>
      <c r="M64">
        <v>25.4</v>
      </c>
      <c r="N64">
        <v>1670000</v>
      </c>
      <c r="O64">
        <f t="shared" si="4"/>
        <v>7356595.5999999996</v>
      </c>
      <c r="P64">
        <v>25400</v>
      </c>
      <c r="Q64">
        <v>25.4</v>
      </c>
      <c r="R64">
        <f t="shared" si="5"/>
        <v>37.799999999999997</v>
      </c>
      <c r="S64">
        <v>22.9</v>
      </c>
      <c r="T64">
        <v>45700</v>
      </c>
      <c r="U64">
        <v>10.199999999999999</v>
      </c>
      <c r="V64">
        <v>127</v>
      </c>
      <c r="W64">
        <v>88.9</v>
      </c>
      <c r="X64">
        <v>12.7</v>
      </c>
      <c r="Y64" s="4">
        <f t="shared" si="6"/>
        <v>41.9</v>
      </c>
      <c r="Z64" s="4">
        <f t="shared" si="7"/>
        <v>85.1</v>
      </c>
      <c r="AA64" s="4">
        <f t="shared" si="8"/>
        <v>5160</v>
      </c>
      <c r="AB64" s="4">
        <f t="shared" si="9"/>
        <v>85</v>
      </c>
      <c r="AC64">
        <f t="shared" si="10"/>
        <v>273.20704221453286</v>
      </c>
      <c r="AD64" s="4">
        <f t="shared" si="11"/>
        <v>153.41</v>
      </c>
      <c r="AE64" s="4">
        <f t="shared" si="12"/>
        <v>395.7978</v>
      </c>
      <c r="AF64">
        <f t="shared" si="13"/>
        <v>197.9</v>
      </c>
      <c r="AG64" s="4">
        <f t="shared" si="14"/>
        <v>12.7</v>
      </c>
      <c r="AH64" s="4">
        <f t="shared" si="15"/>
        <v>10</v>
      </c>
      <c r="AI64" s="4">
        <f t="shared" si="16"/>
        <v>11</v>
      </c>
      <c r="AJ64" s="5">
        <f t="shared" si="17"/>
        <v>5</v>
      </c>
      <c r="AK64">
        <v>8</v>
      </c>
      <c r="AL64">
        <f t="shared" si="18"/>
        <v>8</v>
      </c>
      <c r="AM64">
        <f t="shared" si="19"/>
        <v>1.26</v>
      </c>
      <c r="AN64">
        <f t="shared" si="20"/>
        <v>2.29</v>
      </c>
      <c r="AO64">
        <f t="shared" si="21"/>
        <v>1.26</v>
      </c>
      <c r="AP64" s="3">
        <f t="shared" si="34"/>
        <v>157</v>
      </c>
      <c r="AQ64">
        <f t="shared" si="22"/>
        <v>32</v>
      </c>
      <c r="AR64">
        <f t="shared" si="23"/>
        <v>240</v>
      </c>
      <c r="AS64">
        <f t="shared" si="32"/>
        <v>52</v>
      </c>
      <c r="AT64">
        <f t="shared" si="24"/>
        <v>105</v>
      </c>
      <c r="AU64">
        <f t="shared" si="33"/>
        <v>0</v>
      </c>
      <c r="AV64">
        <f t="shared" si="25"/>
        <v>105</v>
      </c>
      <c r="AW64">
        <f t="shared" si="26"/>
        <v>52</v>
      </c>
      <c r="AX64">
        <f t="shared" si="27"/>
        <v>52</v>
      </c>
      <c r="AY64">
        <f t="shared" si="28"/>
        <v>105</v>
      </c>
      <c r="AZ64">
        <f t="shared" si="29"/>
        <v>1</v>
      </c>
      <c r="BA64">
        <f t="shared" si="30"/>
        <v>1</v>
      </c>
      <c r="BB64">
        <f t="shared" si="31"/>
        <v>1</v>
      </c>
    </row>
    <row r="65" spans="3:55" x14ac:dyDescent="0.25">
      <c r="C65" s="3" t="s">
        <v>73</v>
      </c>
      <c r="D65" s="3">
        <v>15.4</v>
      </c>
      <c r="E65" s="3">
        <v>1970</v>
      </c>
      <c r="F65" s="3">
        <f t="shared" si="3"/>
        <v>3940</v>
      </c>
      <c r="G65" s="3">
        <v>20.7</v>
      </c>
      <c r="H65" s="3">
        <v>3230000</v>
      </c>
      <c r="I65" s="3">
        <v>37400</v>
      </c>
      <c r="J65" s="3">
        <v>40.4</v>
      </c>
      <c r="K65" s="3">
        <v>40.6</v>
      </c>
      <c r="L65" s="3">
        <v>67000</v>
      </c>
      <c r="M65" s="3">
        <v>23.7</v>
      </c>
      <c r="N65" s="3">
        <v>1310000</v>
      </c>
      <c r="O65">
        <f t="shared" si="4"/>
        <v>5428786.5999999996</v>
      </c>
      <c r="P65" s="3">
        <v>19500</v>
      </c>
      <c r="Q65" s="3">
        <v>25.9</v>
      </c>
      <c r="R65" s="3">
        <f t="shared" si="5"/>
        <v>37.1</v>
      </c>
      <c r="S65" s="3">
        <v>21.7</v>
      </c>
      <c r="T65" s="3">
        <v>34700</v>
      </c>
      <c r="U65" s="3">
        <v>7.75</v>
      </c>
      <c r="V65" s="3">
        <v>127</v>
      </c>
      <c r="W65" s="3">
        <v>88.9</v>
      </c>
      <c r="X65" s="3">
        <v>9.5299999999999994</v>
      </c>
      <c r="Y65" s="4">
        <f t="shared" si="6"/>
        <v>40.6</v>
      </c>
      <c r="Z65" s="4">
        <f t="shared" si="7"/>
        <v>86.4</v>
      </c>
      <c r="AA65" s="4">
        <f t="shared" si="8"/>
        <v>3940</v>
      </c>
      <c r="AB65" s="4">
        <f t="shared" si="9"/>
        <v>86</v>
      </c>
      <c r="AC65" s="3">
        <f t="shared" si="10"/>
        <v>266.89032990805839</v>
      </c>
      <c r="AD65" s="4">
        <f t="shared" si="11"/>
        <v>152.02000000000001</v>
      </c>
      <c r="AE65" s="4">
        <f t="shared" si="12"/>
        <v>299.4794</v>
      </c>
      <c r="AF65" s="3">
        <f t="shared" si="13"/>
        <v>149.74</v>
      </c>
      <c r="AG65" s="4">
        <f t="shared" si="14"/>
        <v>9.5299999999999994</v>
      </c>
      <c r="AH65" s="4">
        <f t="shared" si="15"/>
        <v>10</v>
      </c>
      <c r="AI65" s="4">
        <f t="shared" si="16"/>
        <v>8</v>
      </c>
      <c r="AJ65" s="5">
        <f t="shared" si="17"/>
        <v>5</v>
      </c>
      <c r="AK65" s="3">
        <v>8</v>
      </c>
      <c r="AL65" s="3">
        <f t="shared" si="18"/>
        <v>8</v>
      </c>
      <c r="AM65" s="3">
        <f t="shared" si="19"/>
        <v>1.26</v>
      </c>
      <c r="AN65" s="3">
        <f t="shared" si="20"/>
        <v>1.72</v>
      </c>
      <c r="AO65" s="3">
        <f t="shared" si="21"/>
        <v>1.26</v>
      </c>
      <c r="AP65" s="3">
        <f t="shared" si="34"/>
        <v>119</v>
      </c>
      <c r="AQ65" s="3">
        <f t="shared" si="22"/>
        <v>32</v>
      </c>
      <c r="AR65" s="3">
        <f t="shared" si="23"/>
        <v>240</v>
      </c>
      <c r="AS65" s="3">
        <f t="shared" si="32"/>
        <v>38</v>
      </c>
      <c r="AT65" s="3">
        <f t="shared" si="24"/>
        <v>81</v>
      </c>
      <c r="AU65" s="3">
        <f t="shared" si="33"/>
        <v>0</v>
      </c>
      <c r="AV65" s="3">
        <f t="shared" si="25"/>
        <v>81</v>
      </c>
      <c r="AW65">
        <f t="shared" si="26"/>
        <v>38</v>
      </c>
      <c r="AX65" s="3">
        <f t="shared" si="27"/>
        <v>38</v>
      </c>
      <c r="AY65" s="3">
        <f t="shared" si="28"/>
        <v>81</v>
      </c>
      <c r="AZ65" s="3">
        <f t="shared" si="29"/>
        <v>1</v>
      </c>
      <c r="BA65" s="3">
        <f t="shared" si="30"/>
        <v>1</v>
      </c>
      <c r="BB65" s="3">
        <f t="shared" si="31"/>
        <v>1</v>
      </c>
      <c r="BC65" s="3"/>
    </row>
    <row r="66" spans="3:55" x14ac:dyDescent="0.25">
      <c r="C66" s="3" t="s">
        <v>74</v>
      </c>
      <c r="D66" s="3">
        <v>12.9</v>
      </c>
      <c r="E66" s="3">
        <v>1650</v>
      </c>
      <c r="F66" s="3">
        <f t="shared" si="3"/>
        <v>3300</v>
      </c>
      <c r="G66" s="3">
        <v>19.100000000000001</v>
      </c>
      <c r="H66" s="3">
        <v>2740000</v>
      </c>
      <c r="I66" s="3">
        <v>31500</v>
      </c>
      <c r="J66" s="3">
        <v>40.6</v>
      </c>
      <c r="K66" s="3">
        <v>39.9</v>
      </c>
      <c r="L66" s="3">
        <v>56500</v>
      </c>
      <c r="M66" s="3">
        <v>23</v>
      </c>
      <c r="N66" s="3">
        <v>1120000</v>
      </c>
      <c r="O66">
        <f t="shared" si="4"/>
        <v>4487993</v>
      </c>
      <c r="P66" s="3">
        <v>16600</v>
      </c>
      <c r="Q66" s="3">
        <v>25.9</v>
      </c>
      <c r="R66" s="3">
        <f t="shared" si="5"/>
        <v>36.9</v>
      </c>
      <c r="S66" s="3">
        <v>21.1</v>
      </c>
      <c r="T66" s="3">
        <v>29000</v>
      </c>
      <c r="U66" s="3">
        <v>6.5</v>
      </c>
      <c r="V66" s="3">
        <v>127</v>
      </c>
      <c r="W66" s="3">
        <v>88.9</v>
      </c>
      <c r="X66" s="3">
        <v>7.94</v>
      </c>
      <c r="Y66" s="4">
        <f t="shared" si="6"/>
        <v>39.9</v>
      </c>
      <c r="Z66" s="4">
        <f t="shared" si="7"/>
        <v>87.1</v>
      </c>
      <c r="AA66" s="4">
        <f t="shared" si="8"/>
        <v>3300</v>
      </c>
      <c r="AB66" s="4">
        <f t="shared" si="9"/>
        <v>87</v>
      </c>
      <c r="AC66" s="3">
        <f t="shared" si="10"/>
        <v>260.79018100145328</v>
      </c>
      <c r="AD66" s="4">
        <f t="shared" si="11"/>
        <v>150.63999999999999</v>
      </c>
      <c r="AE66" s="4">
        <f t="shared" si="12"/>
        <v>248.55599999999998</v>
      </c>
      <c r="AF66" s="3">
        <f t="shared" si="13"/>
        <v>124.28</v>
      </c>
      <c r="AG66" s="4">
        <f t="shared" si="14"/>
        <v>7.94</v>
      </c>
      <c r="AH66" s="4">
        <f t="shared" si="15"/>
        <v>10</v>
      </c>
      <c r="AI66" s="4">
        <f t="shared" si="16"/>
        <v>6</v>
      </c>
      <c r="AJ66" s="5">
        <f t="shared" si="17"/>
        <v>5</v>
      </c>
      <c r="AK66" s="3">
        <v>8</v>
      </c>
      <c r="AL66" s="3">
        <f t="shared" si="18"/>
        <v>6</v>
      </c>
      <c r="AM66" s="3">
        <f t="shared" si="19"/>
        <v>0.94500000000000006</v>
      </c>
      <c r="AN66" s="3">
        <f t="shared" si="20"/>
        <v>1.43</v>
      </c>
      <c r="AO66" s="3">
        <f t="shared" si="21"/>
        <v>0.94500000000000006</v>
      </c>
      <c r="AP66" s="3">
        <f t="shared" si="34"/>
        <v>132</v>
      </c>
      <c r="AQ66" s="3">
        <f t="shared" si="22"/>
        <v>24</v>
      </c>
      <c r="AR66" s="3">
        <f t="shared" si="23"/>
        <v>180</v>
      </c>
      <c r="AS66" s="3">
        <f t="shared" si="32"/>
        <v>41</v>
      </c>
      <c r="AT66" s="3">
        <f t="shared" si="24"/>
        <v>91</v>
      </c>
      <c r="AU66" s="3">
        <f t="shared" si="33"/>
        <v>0</v>
      </c>
      <c r="AV66" s="3">
        <f t="shared" si="25"/>
        <v>91</v>
      </c>
      <c r="AW66">
        <f t="shared" si="26"/>
        <v>41</v>
      </c>
      <c r="AX66" s="3">
        <f t="shared" si="27"/>
        <v>41</v>
      </c>
      <c r="AY66" s="3">
        <f t="shared" si="28"/>
        <v>91</v>
      </c>
      <c r="AZ66" s="3">
        <f t="shared" si="29"/>
        <v>1</v>
      </c>
      <c r="BA66" s="3">
        <f t="shared" si="30"/>
        <v>1</v>
      </c>
      <c r="BB66" s="3">
        <f t="shared" si="31"/>
        <v>1</v>
      </c>
      <c r="BC66" s="3"/>
    </row>
    <row r="67" spans="3:55" x14ac:dyDescent="0.25">
      <c r="C67" s="3" t="s">
        <v>75</v>
      </c>
      <c r="D67" s="3">
        <v>10.4</v>
      </c>
      <c r="E67" s="3">
        <v>1340</v>
      </c>
      <c r="F67" s="3">
        <f t="shared" si="3"/>
        <v>2680</v>
      </c>
      <c r="G67" s="3">
        <v>17.5</v>
      </c>
      <c r="H67" s="3">
        <v>2230000</v>
      </c>
      <c r="I67" s="3">
        <v>25400</v>
      </c>
      <c r="J67" s="3">
        <v>40.9</v>
      </c>
      <c r="K67" s="3">
        <v>39.4</v>
      </c>
      <c r="L67" s="3">
        <v>45600</v>
      </c>
      <c r="M67" s="3">
        <v>21.8</v>
      </c>
      <c r="N67" s="3">
        <v>916000</v>
      </c>
      <c r="O67">
        <f t="shared" si="4"/>
        <v>3561028.8</v>
      </c>
      <c r="P67" s="3">
        <v>13400</v>
      </c>
      <c r="Q67" s="3">
        <v>26.2</v>
      </c>
      <c r="R67" s="3">
        <f t="shared" si="5"/>
        <v>36.5</v>
      </c>
      <c r="S67" s="3">
        <v>20.399999999999999</v>
      </c>
      <c r="T67" s="3">
        <v>23300</v>
      </c>
      <c r="U67" s="3">
        <v>5.26</v>
      </c>
      <c r="V67" s="3">
        <v>127</v>
      </c>
      <c r="W67" s="3">
        <v>88.9</v>
      </c>
      <c r="X67" s="3">
        <v>6.35</v>
      </c>
      <c r="Y67" s="4">
        <f t="shared" si="6"/>
        <v>39.4</v>
      </c>
      <c r="Z67" s="4">
        <f t="shared" si="7"/>
        <v>87.6</v>
      </c>
      <c r="AA67" s="4">
        <f t="shared" si="8"/>
        <v>2680</v>
      </c>
      <c r="AB67" s="4">
        <f t="shared" si="9"/>
        <v>88</v>
      </c>
      <c r="AC67" s="3">
        <f t="shared" si="10"/>
        <v>254.89680785123966</v>
      </c>
      <c r="AD67" s="4">
        <f t="shared" si="11"/>
        <v>149.25</v>
      </c>
      <c r="AE67" s="4">
        <f t="shared" si="12"/>
        <v>199.995</v>
      </c>
      <c r="AF67" s="3">
        <f t="shared" si="13"/>
        <v>100</v>
      </c>
      <c r="AG67" s="4">
        <f t="shared" si="14"/>
        <v>6.35</v>
      </c>
      <c r="AH67" s="4">
        <f t="shared" si="15"/>
        <v>10</v>
      </c>
      <c r="AI67" s="4">
        <f t="shared" si="16"/>
        <v>5</v>
      </c>
      <c r="AJ67" s="5">
        <f t="shared" si="17"/>
        <v>5</v>
      </c>
      <c r="AK67" s="3">
        <v>8</v>
      </c>
      <c r="AL67" s="3">
        <f t="shared" si="18"/>
        <v>5</v>
      </c>
      <c r="AM67" s="3">
        <f t="shared" si="19"/>
        <v>0.78749999999999998</v>
      </c>
      <c r="AN67" s="3">
        <f t="shared" si="20"/>
        <v>1.1399999999999999</v>
      </c>
      <c r="AO67" s="3">
        <f t="shared" si="21"/>
        <v>0.78749999999999998</v>
      </c>
      <c r="AP67" s="3">
        <f t="shared" si="34"/>
        <v>127</v>
      </c>
      <c r="AQ67" s="3">
        <f t="shared" si="22"/>
        <v>20</v>
      </c>
      <c r="AR67" s="3">
        <f t="shared" si="23"/>
        <v>150</v>
      </c>
      <c r="AS67" s="3">
        <f t="shared" si="32"/>
        <v>39</v>
      </c>
      <c r="AT67" s="3">
        <f t="shared" si="24"/>
        <v>88</v>
      </c>
      <c r="AU67" s="3">
        <f t="shared" si="33"/>
        <v>0</v>
      </c>
      <c r="AV67" s="3">
        <f t="shared" si="25"/>
        <v>88</v>
      </c>
      <c r="AW67">
        <f t="shared" si="26"/>
        <v>39</v>
      </c>
      <c r="AX67" s="3">
        <f t="shared" si="27"/>
        <v>39</v>
      </c>
      <c r="AY67" s="3">
        <f t="shared" si="28"/>
        <v>88</v>
      </c>
      <c r="AZ67" s="3">
        <f t="shared" si="29"/>
        <v>1</v>
      </c>
      <c r="BA67" s="3">
        <f t="shared" si="30"/>
        <v>1</v>
      </c>
      <c r="BB67" s="3">
        <f t="shared" si="31"/>
        <v>1</v>
      </c>
      <c r="BC67" s="3"/>
    </row>
    <row r="68" spans="3:55" x14ac:dyDescent="0.25">
      <c r="C68" s="3" t="s">
        <v>76</v>
      </c>
      <c r="D68" s="3">
        <v>19</v>
      </c>
      <c r="E68" s="3">
        <v>2420</v>
      </c>
      <c r="F68" s="3">
        <f t="shared" si="3"/>
        <v>4840</v>
      </c>
      <c r="G68" s="3">
        <v>23.8</v>
      </c>
      <c r="H68" s="3">
        <v>3930000</v>
      </c>
      <c r="I68" s="3">
        <v>47400</v>
      </c>
      <c r="J68" s="3">
        <v>40.1</v>
      </c>
      <c r="K68" s="3">
        <v>44.2</v>
      </c>
      <c r="L68" s="3">
        <v>83900</v>
      </c>
      <c r="M68" s="3">
        <v>31.8</v>
      </c>
      <c r="N68" s="3">
        <v>1060000</v>
      </c>
      <c r="O68">
        <f t="shared" si="4"/>
        <v>4884656.3999999994</v>
      </c>
      <c r="P68" s="3">
        <v>18500</v>
      </c>
      <c r="Q68" s="3">
        <v>20.9</v>
      </c>
      <c r="R68" s="3">
        <f t="shared" si="5"/>
        <v>31.8</v>
      </c>
      <c r="S68" s="3">
        <v>18.899999999999999</v>
      </c>
      <c r="T68" s="3">
        <v>34100</v>
      </c>
      <c r="U68" s="3">
        <v>9.5299999999999994</v>
      </c>
      <c r="V68" s="3">
        <v>127</v>
      </c>
      <c r="W68" s="3">
        <v>76.2</v>
      </c>
      <c r="X68" s="3">
        <v>12.7</v>
      </c>
      <c r="Y68" s="4">
        <f t="shared" si="6"/>
        <v>44.2</v>
      </c>
      <c r="Z68" s="4">
        <f t="shared" si="7"/>
        <v>82.8</v>
      </c>
      <c r="AA68" s="4">
        <f t="shared" si="8"/>
        <v>4840</v>
      </c>
      <c r="AB68" s="4">
        <f t="shared" si="9"/>
        <v>101</v>
      </c>
      <c r="AC68" s="3">
        <f t="shared" si="10"/>
        <v>193.50268405058327</v>
      </c>
      <c r="AD68" s="4">
        <f t="shared" si="11"/>
        <v>131.02000000000001</v>
      </c>
      <c r="AE68" s="4">
        <f t="shared" si="12"/>
        <v>317.0684</v>
      </c>
      <c r="AF68" s="3">
        <f t="shared" si="13"/>
        <v>158.53</v>
      </c>
      <c r="AG68" s="4">
        <f t="shared" si="14"/>
        <v>12.7</v>
      </c>
      <c r="AH68" s="4">
        <f t="shared" si="15"/>
        <v>10</v>
      </c>
      <c r="AI68" s="4">
        <f t="shared" si="16"/>
        <v>11</v>
      </c>
      <c r="AJ68" s="5">
        <f t="shared" si="17"/>
        <v>5</v>
      </c>
      <c r="AK68" s="3">
        <v>8</v>
      </c>
      <c r="AL68" s="3">
        <f t="shared" si="18"/>
        <v>8</v>
      </c>
      <c r="AM68" s="3">
        <f t="shared" si="19"/>
        <v>1.26</v>
      </c>
      <c r="AN68" s="3">
        <f t="shared" si="20"/>
        <v>2.29</v>
      </c>
      <c r="AO68" s="3">
        <f t="shared" si="21"/>
        <v>1.26</v>
      </c>
      <c r="AP68" s="3">
        <f t="shared" si="34"/>
        <v>126</v>
      </c>
      <c r="AQ68" s="3">
        <f t="shared" si="22"/>
        <v>32</v>
      </c>
      <c r="AR68" s="3">
        <f t="shared" si="23"/>
        <v>240</v>
      </c>
      <c r="AS68" s="3">
        <f t="shared" si="32"/>
        <v>44</v>
      </c>
      <c r="AT68" s="3">
        <f t="shared" si="24"/>
        <v>82</v>
      </c>
      <c r="AU68" s="3">
        <f t="shared" si="33"/>
        <v>0</v>
      </c>
      <c r="AV68" s="3">
        <f t="shared" si="25"/>
        <v>82</v>
      </c>
      <c r="AW68">
        <f t="shared" si="26"/>
        <v>44</v>
      </c>
      <c r="AX68" s="3">
        <f t="shared" si="27"/>
        <v>44</v>
      </c>
      <c r="AY68" s="3">
        <f t="shared" si="28"/>
        <v>82</v>
      </c>
      <c r="AZ68" s="3">
        <f t="shared" si="29"/>
        <v>1</v>
      </c>
      <c r="BA68" s="3">
        <f t="shared" si="30"/>
        <v>1</v>
      </c>
      <c r="BB68" s="3">
        <f t="shared" si="31"/>
        <v>1</v>
      </c>
      <c r="BC68" s="3"/>
    </row>
    <row r="69" spans="3:55" x14ac:dyDescent="0.25">
      <c r="C69" s="3" t="s">
        <v>77</v>
      </c>
      <c r="D69" s="3">
        <v>16.7</v>
      </c>
      <c r="E69" s="3">
        <v>2140</v>
      </c>
      <c r="F69" s="3">
        <f t="shared" si="3"/>
        <v>4280</v>
      </c>
      <c r="G69" s="3">
        <v>22.2</v>
      </c>
      <c r="H69" s="3">
        <v>3500000</v>
      </c>
      <c r="I69" s="3">
        <v>42000</v>
      </c>
      <c r="J69" s="3">
        <v>40.4</v>
      </c>
      <c r="K69" s="3">
        <v>43.7</v>
      </c>
      <c r="L69" s="3">
        <v>74200</v>
      </c>
      <c r="M69" s="3">
        <v>31</v>
      </c>
      <c r="N69" s="3">
        <v>953000</v>
      </c>
      <c r="O69">
        <f t="shared" si="4"/>
        <v>4229569.1999999993</v>
      </c>
      <c r="P69" s="3">
        <v>16400</v>
      </c>
      <c r="Q69" s="3">
        <v>21.1</v>
      </c>
      <c r="R69" s="3">
        <f t="shared" si="5"/>
        <v>31.4</v>
      </c>
      <c r="S69" s="3">
        <v>18.3</v>
      </c>
      <c r="T69" s="3">
        <v>29800</v>
      </c>
      <c r="U69" s="3">
        <v>8.41</v>
      </c>
      <c r="V69" s="3">
        <v>127</v>
      </c>
      <c r="W69" s="3">
        <v>76.2</v>
      </c>
      <c r="X69" s="3">
        <v>11.1</v>
      </c>
      <c r="Y69" s="4">
        <f t="shared" si="6"/>
        <v>43.7</v>
      </c>
      <c r="Z69" s="4">
        <f t="shared" si="7"/>
        <v>83.3</v>
      </c>
      <c r="AA69" s="4">
        <f t="shared" si="8"/>
        <v>4280</v>
      </c>
      <c r="AB69" s="4">
        <f t="shared" si="9"/>
        <v>102</v>
      </c>
      <c r="AC69" s="3">
        <f t="shared" si="10"/>
        <v>189.72711264898115</v>
      </c>
      <c r="AD69" s="4">
        <f t="shared" si="11"/>
        <v>129.62</v>
      </c>
      <c r="AE69" s="4">
        <f t="shared" si="12"/>
        <v>277.38679999999999</v>
      </c>
      <c r="AF69" s="3">
        <f t="shared" si="13"/>
        <v>138.69</v>
      </c>
      <c r="AG69" s="4">
        <f t="shared" si="14"/>
        <v>11.1</v>
      </c>
      <c r="AH69" s="4">
        <f t="shared" si="15"/>
        <v>10</v>
      </c>
      <c r="AI69" s="4">
        <f t="shared" si="16"/>
        <v>10</v>
      </c>
      <c r="AJ69" s="5">
        <f t="shared" si="17"/>
        <v>5</v>
      </c>
      <c r="AK69" s="3">
        <v>8</v>
      </c>
      <c r="AL69" s="3">
        <f t="shared" si="18"/>
        <v>8</v>
      </c>
      <c r="AM69" s="3">
        <f t="shared" si="19"/>
        <v>1.26</v>
      </c>
      <c r="AN69" s="3">
        <f t="shared" si="20"/>
        <v>2</v>
      </c>
      <c r="AO69" s="3">
        <f t="shared" si="21"/>
        <v>1.26</v>
      </c>
      <c r="AP69" s="3">
        <f t="shared" si="34"/>
        <v>110</v>
      </c>
      <c r="AQ69" s="3">
        <f t="shared" si="22"/>
        <v>32</v>
      </c>
      <c r="AR69" s="3">
        <f t="shared" si="23"/>
        <v>240</v>
      </c>
      <c r="AS69" s="3">
        <f t="shared" si="32"/>
        <v>38</v>
      </c>
      <c r="AT69" s="3">
        <f t="shared" si="24"/>
        <v>72</v>
      </c>
      <c r="AU69" s="3">
        <f t="shared" si="33"/>
        <v>0</v>
      </c>
      <c r="AV69" s="3">
        <f t="shared" si="25"/>
        <v>72</v>
      </c>
      <c r="AW69">
        <f t="shared" si="26"/>
        <v>38</v>
      </c>
      <c r="AX69" s="3">
        <f t="shared" si="27"/>
        <v>38</v>
      </c>
      <c r="AY69" s="3">
        <f t="shared" si="28"/>
        <v>72</v>
      </c>
      <c r="AZ69" s="3">
        <f t="shared" si="29"/>
        <v>1</v>
      </c>
      <c r="BA69" s="3">
        <f t="shared" si="30"/>
        <v>1</v>
      </c>
      <c r="BB69" s="3">
        <f t="shared" si="31"/>
        <v>1</v>
      </c>
      <c r="BC69" s="3"/>
    </row>
    <row r="70" spans="3:55" x14ac:dyDescent="0.25">
      <c r="C70" s="3" t="s">
        <v>78</v>
      </c>
      <c r="D70" s="3">
        <v>14.5</v>
      </c>
      <c r="E70" s="3">
        <v>1850</v>
      </c>
      <c r="F70" s="3">
        <f t="shared" si="3"/>
        <v>3700</v>
      </c>
      <c r="G70" s="3">
        <v>20.7</v>
      </c>
      <c r="H70" s="3">
        <v>3060000</v>
      </c>
      <c r="I70" s="3">
        <v>36400</v>
      </c>
      <c r="J70" s="3">
        <v>40.6</v>
      </c>
      <c r="K70" s="3">
        <v>42.9</v>
      </c>
      <c r="L70" s="3">
        <v>64400.000000000007</v>
      </c>
      <c r="M70" s="3">
        <v>30.2</v>
      </c>
      <c r="N70" s="3">
        <v>837000</v>
      </c>
      <c r="O70">
        <f t="shared" si="4"/>
        <v>3580573</v>
      </c>
      <c r="P70" s="3">
        <v>14300</v>
      </c>
      <c r="Q70" s="3">
        <v>21.3</v>
      </c>
      <c r="R70" s="3">
        <f t="shared" si="5"/>
        <v>31.1</v>
      </c>
      <c r="S70" s="3">
        <v>17.7</v>
      </c>
      <c r="T70" s="3">
        <v>25700</v>
      </c>
      <c r="U70" s="3">
        <v>7.26</v>
      </c>
      <c r="V70" s="3">
        <v>127</v>
      </c>
      <c r="W70" s="3">
        <v>76.2</v>
      </c>
      <c r="X70" s="3">
        <v>9.5299999999999994</v>
      </c>
      <c r="Y70" s="4">
        <f t="shared" si="6"/>
        <v>42.9</v>
      </c>
      <c r="Z70" s="4">
        <f t="shared" si="7"/>
        <v>84.1</v>
      </c>
      <c r="AA70" s="4">
        <f t="shared" si="8"/>
        <v>3700</v>
      </c>
      <c r="AB70" s="4">
        <f t="shared" si="9"/>
        <v>103</v>
      </c>
      <c r="AC70" s="3">
        <f t="shared" si="10"/>
        <v>186.06097464417005</v>
      </c>
      <c r="AD70" s="4">
        <f t="shared" si="11"/>
        <v>128.22</v>
      </c>
      <c r="AE70" s="4">
        <f t="shared" si="12"/>
        <v>237.20699999999999</v>
      </c>
      <c r="AF70" s="3">
        <f t="shared" si="13"/>
        <v>118.6</v>
      </c>
      <c r="AG70" s="4">
        <f t="shared" si="14"/>
        <v>9.5299999999999994</v>
      </c>
      <c r="AH70" s="4">
        <f t="shared" si="15"/>
        <v>10</v>
      </c>
      <c r="AI70" s="4">
        <f t="shared" si="16"/>
        <v>8</v>
      </c>
      <c r="AJ70" s="5">
        <f t="shared" si="17"/>
        <v>5</v>
      </c>
      <c r="AK70" s="3">
        <v>8</v>
      </c>
      <c r="AL70" s="3">
        <f t="shared" si="18"/>
        <v>8</v>
      </c>
      <c r="AM70" s="3">
        <f t="shared" si="19"/>
        <v>1.26</v>
      </c>
      <c r="AN70" s="3">
        <f t="shared" si="20"/>
        <v>1.72</v>
      </c>
      <c r="AO70" s="3">
        <f t="shared" si="21"/>
        <v>1.26</v>
      </c>
      <c r="AP70" s="3">
        <f t="shared" si="34"/>
        <v>94</v>
      </c>
      <c r="AQ70" s="3">
        <f t="shared" si="22"/>
        <v>32</v>
      </c>
      <c r="AR70" s="3">
        <f t="shared" si="23"/>
        <v>240</v>
      </c>
      <c r="AS70" s="3">
        <f t="shared" si="32"/>
        <v>32</v>
      </c>
      <c r="AT70" s="3">
        <f t="shared" si="24"/>
        <v>62</v>
      </c>
      <c r="AU70" s="3">
        <f t="shared" si="33"/>
        <v>0</v>
      </c>
      <c r="AV70" s="3">
        <f t="shared" si="25"/>
        <v>62</v>
      </c>
      <c r="AW70">
        <f t="shared" si="26"/>
        <v>32</v>
      </c>
      <c r="AX70" s="3">
        <f t="shared" si="27"/>
        <v>32</v>
      </c>
      <c r="AY70" s="3">
        <f t="shared" si="28"/>
        <v>62</v>
      </c>
      <c r="AZ70" s="3">
        <f t="shared" si="29"/>
        <v>0</v>
      </c>
      <c r="BA70" s="3">
        <f t="shared" si="30"/>
        <v>1</v>
      </c>
      <c r="BB70" s="3">
        <f t="shared" si="31"/>
        <v>0</v>
      </c>
      <c r="BC70" s="3"/>
    </row>
    <row r="71" spans="3:55" x14ac:dyDescent="0.25">
      <c r="C71" s="3" t="s">
        <v>79</v>
      </c>
      <c r="D71" s="3">
        <v>12.1</v>
      </c>
      <c r="E71" s="3">
        <v>1550</v>
      </c>
      <c r="F71" s="3">
        <f t="shared" si="3"/>
        <v>3100</v>
      </c>
      <c r="G71" s="3">
        <v>19.100000000000001</v>
      </c>
      <c r="H71" s="3">
        <v>2600000</v>
      </c>
      <c r="I71" s="3">
        <v>30600</v>
      </c>
      <c r="J71" s="3">
        <v>40.9</v>
      </c>
      <c r="K71" s="3">
        <v>42.4</v>
      </c>
      <c r="L71" s="3">
        <v>54400</v>
      </c>
      <c r="M71" s="3">
        <v>29</v>
      </c>
      <c r="N71" s="3">
        <v>716000</v>
      </c>
      <c r="O71">
        <f t="shared" si="4"/>
        <v>2946071</v>
      </c>
      <c r="P71" s="3">
        <v>12100</v>
      </c>
      <c r="Q71" s="3">
        <v>21.5</v>
      </c>
      <c r="R71" s="3">
        <f t="shared" si="5"/>
        <v>30.8</v>
      </c>
      <c r="S71" s="3">
        <v>17.100000000000001</v>
      </c>
      <c r="T71" s="3">
        <v>21500</v>
      </c>
      <c r="U71" s="3">
        <v>6.12</v>
      </c>
      <c r="V71" s="3">
        <v>127</v>
      </c>
      <c r="W71" s="3">
        <v>76.2</v>
      </c>
      <c r="X71" s="3">
        <v>7.94</v>
      </c>
      <c r="Y71" s="4">
        <f t="shared" si="6"/>
        <v>42.4</v>
      </c>
      <c r="Z71" s="4">
        <f t="shared" si="7"/>
        <v>84.6</v>
      </c>
      <c r="AA71" s="4">
        <f t="shared" si="8"/>
        <v>3100</v>
      </c>
      <c r="AB71" s="4">
        <f t="shared" si="9"/>
        <v>104</v>
      </c>
      <c r="AC71" s="3">
        <f t="shared" si="10"/>
        <v>182.50008136094672</v>
      </c>
      <c r="AD71" s="4">
        <f t="shared" si="11"/>
        <v>126.82</v>
      </c>
      <c r="AE71" s="4">
        <f t="shared" si="12"/>
        <v>196.571</v>
      </c>
      <c r="AF71" s="3">
        <f t="shared" si="13"/>
        <v>98.29</v>
      </c>
      <c r="AG71" s="4">
        <f t="shared" si="14"/>
        <v>7.94</v>
      </c>
      <c r="AH71" s="4">
        <f t="shared" si="15"/>
        <v>10</v>
      </c>
      <c r="AI71" s="4">
        <f t="shared" si="16"/>
        <v>6</v>
      </c>
      <c r="AJ71" s="5">
        <f t="shared" si="17"/>
        <v>5</v>
      </c>
      <c r="AK71" s="3">
        <v>8</v>
      </c>
      <c r="AL71" s="3">
        <f t="shared" si="18"/>
        <v>6</v>
      </c>
      <c r="AM71" s="3">
        <f t="shared" si="19"/>
        <v>0.94500000000000006</v>
      </c>
      <c r="AN71" s="3">
        <f t="shared" si="20"/>
        <v>1.43</v>
      </c>
      <c r="AO71" s="3">
        <f t="shared" si="21"/>
        <v>0.94500000000000006</v>
      </c>
      <c r="AP71" s="3">
        <f t="shared" si="34"/>
        <v>104</v>
      </c>
      <c r="AQ71" s="3">
        <f t="shared" si="22"/>
        <v>24</v>
      </c>
      <c r="AR71" s="3">
        <f t="shared" si="23"/>
        <v>180</v>
      </c>
      <c r="AS71" s="3">
        <f t="shared" si="32"/>
        <v>35</v>
      </c>
      <c r="AT71" s="3">
        <f t="shared" si="24"/>
        <v>69</v>
      </c>
      <c r="AU71" s="3">
        <f t="shared" si="33"/>
        <v>0</v>
      </c>
      <c r="AV71" s="3">
        <f t="shared" si="25"/>
        <v>69</v>
      </c>
      <c r="AW71">
        <f t="shared" si="26"/>
        <v>35</v>
      </c>
      <c r="AX71" s="3">
        <f t="shared" si="27"/>
        <v>35</v>
      </c>
      <c r="AY71" s="3">
        <f t="shared" si="28"/>
        <v>69</v>
      </c>
      <c r="AZ71" s="3">
        <f t="shared" si="29"/>
        <v>1</v>
      </c>
      <c r="BA71" s="3">
        <f t="shared" si="30"/>
        <v>1</v>
      </c>
      <c r="BB71" s="3">
        <f t="shared" si="31"/>
        <v>1</v>
      </c>
      <c r="BC71" s="3"/>
    </row>
    <row r="72" spans="3:55" x14ac:dyDescent="0.25">
      <c r="C72" s="3" t="s">
        <v>80</v>
      </c>
      <c r="D72" s="3">
        <v>9.8000000000000007</v>
      </c>
      <c r="E72" s="3">
        <v>1250</v>
      </c>
      <c r="F72" s="3">
        <f t="shared" si="3"/>
        <v>2500</v>
      </c>
      <c r="G72" s="3">
        <v>17.5</v>
      </c>
      <c r="H72" s="3">
        <v>2120000</v>
      </c>
      <c r="I72" s="3">
        <v>24700</v>
      </c>
      <c r="J72" s="3">
        <v>41.1</v>
      </c>
      <c r="K72" s="3">
        <v>41.7</v>
      </c>
      <c r="L72" s="3">
        <v>43900</v>
      </c>
      <c r="M72" s="3">
        <v>28.4</v>
      </c>
      <c r="N72" s="3">
        <v>587000</v>
      </c>
      <c r="O72">
        <f t="shared" si="4"/>
        <v>2329625</v>
      </c>
      <c r="P72" s="3">
        <v>9830</v>
      </c>
      <c r="Q72" s="3">
        <v>21.7</v>
      </c>
      <c r="R72" s="3">
        <f t="shared" si="5"/>
        <v>30.5</v>
      </c>
      <c r="S72" s="3">
        <v>16.5</v>
      </c>
      <c r="T72" s="3">
        <v>17200</v>
      </c>
      <c r="U72" s="3">
        <v>4.93</v>
      </c>
      <c r="V72" s="3">
        <v>127</v>
      </c>
      <c r="W72" s="3">
        <v>76.2</v>
      </c>
      <c r="X72" s="3">
        <v>6.35</v>
      </c>
      <c r="Y72" s="4">
        <f t="shared" si="6"/>
        <v>41.7</v>
      </c>
      <c r="Z72" s="4">
        <f t="shared" si="7"/>
        <v>85.3</v>
      </c>
      <c r="AA72" s="4">
        <f t="shared" si="8"/>
        <v>2500</v>
      </c>
      <c r="AB72" s="4">
        <f t="shared" si="9"/>
        <v>105</v>
      </c>
      <c r="AC72" s="3">
        <f t="shared" si="10"/>
        <v>179.04044263038548</v>
      </c>
      <c r="AD72" s="4">
        <f t="shared" si="11"/>
        <v>125.42</v>
      </c>
      <c r="AE72" s="4">
        <f t="shared" si="12"/>
        <v>156.77500000000001</v>
      </c>
      <c r="AF72" s="3">
        <f t="shared" si="13"/>
        <v>78.39</v>
      </c>
      <c r="AG72" s="4">
        <f t="shared" si="14"/>
        <v>6.35</v>
      </c>
      <c r="AH72" s="4">
        <f t="shared" si="15"/>
        <v>10</v>
      </c>
      <c r="AI72" s="4">
        <f t="shared" si="16"/>
        <v>5</v>
      </c>
      <c r="AJ72" s="5">
        <f t="shared" si="17"/>
        <v>5</v>
      </c>
      <c r="AK72" s="3">
        <v>8</v>
      </c>
      <c r="AL72" s="3">
        <f t="shared" si="18"/>
        <v>5</v>
      </c>
      <c r="AM72" s="3">
        <f t="shared" si="19"/>
        <v>0.78749999999999998</v>
      </c>
      <c r="AN72" s="3">
        <f t="shared" si="20"/>
        <v>1.1399999999999999</v>
      </c>
      <c r="AO72" s="3">
        <f t="shared" si="21"/>
        <v>0.78749999999999998</v>
      </c>
      <c r="AP72" s="3">
        <f t="shared" si="34"/>
        <v>100</v>
      </c>
      <c r="AQ72" s="3">
        <f t="shared" si="22"/>
        <v>20</v>
      </c>
      <c r="AR72" s="3">
        <f t="shared" si="23"/>
        <v>150</v>
      </c>
      <c r="AS72" s="3">
        <f t="shared" si="32"/>
        <v>33</v>
      </c>
      <c r="AT72" s="3">
        <f t="shared" si="24"/>
        <v>67</v>
      </c>
      <c r="AU72" s="3">
        <f t="shared" si="33"/>
        <v>0</v>
      </c>
      <c r="AV72" s="3">
        <f t="shared" si="25"/>
        <v>67</v>
      </c>
      <c r="AW72">
        <f t="shared" si="26"/>
        <v>33</v>
      </c>
      <c r="AX72" s="3">
        <f t="shared" si="27"/>
        <v>33</v>
      </c>
      <c r="AY72" s="3">
        <f t="shared" si="28"/>
        <v>67</v>
      </c>
      <c r="AZ72" s="3">
        <f t="shared" si="29"/>
        <v>1</v>
      </c>
      <c r="BA72" s="3">
        <f t="shared" si="30"/>
        <v>1</v>
      </c>
      <c r="BB72" s="3">
        <f t="shared" si="31"/>
        <v>1</v>
      </c>
      <c r="BC72" s="3"/>
    </row>
    <row r="73" spans="3:55" x14ac:dyDescent="0.25">
      <c r="C73" s="3" t="s">
        <v>81</v>
      </c>
      <c r="D73" s="3">
        <v>27.5</v>
      </c>
      <c r="E73" s="3">
        <v>3510</v>
      </c>
      <c r="F73" s="3">
        <f t="shared" si="3"/>
        <v>7020</v>
      </c>
      <c r="G73" s="3">
        <v>28.7</v>
      </c>
      <c r="H73" s="3">
        <v>3170000</v>
      </c>
      <c r="I73" s="3">
        <v>45700</v>
      </c>
      <c r="J73" s="3">
        <v>30</v>
      </c>
      <c r="K73" s="3">
        <v>32.299999999999997</v>
      </c>
      <c r="L73" s="3">
        <v>82300</v>
      </c>
      <c r="M73" s="3">
        <v>17.3</v>
      </c>
      <c r="N73" s="3">
        <v>3170000</v>
      </c>
      <c r="O73">
        <f t="shared" si="4"/>
        <v>16106855.799999999</v>
      </c>
      <c r="P73" s="3">
        <v>45700</v>
      </c>
      <c r="Q73" s="3">
        <v>30</v>
      </c>
      <c r="R73" s="3">
        <f t="shared" si="5"/>
        <v>47.9</v>
      </c>
      <c r="S73" s="3">
        <v>32.299999999999997</v>
      </c>
      <c r="T73" s="3">
        <v>82300</v>
      </c>
      <c r="U73" s="3">
        <v>17.3</v>
      </c>
      <c r="V73" s="3">
        <v>102</v>
      </c>
      <c r="W73" s="3">
        <v>102</v>
      </c>
      <c r="X73" s="3">
        <v>19.100000000000001</v>
      </c>
      <c r="Y73" s="4">
        <f t="shared" si="6"/>
        <v>32.299999999999997</v>
      </c>
      <c r="Z73" s="4">
        <f t="shared" si="7"/>
        <v>69.7</v>
      </c>
      <c r="AA73" s="4">
        <f t="shared" si="8"/>
        <v>7020</v>
      </c>
      <c r="AB73" s="4">
        <f t="shared" si="9"/>
        <v>107</v>
      </c>
      <c r="AC73" s="3">
        <f t="shared" si="10"/>
        <v>172.40989431391387</v>
      </c>
      <c r="AD73" s="4">
        <f t="shared" si="11"/>
        <v>122.63</v>
      </c>
      <c r="AE73" s="4">
        <f t="shared" si="12"/>
        <v>430.43129999999996</v>
      </c>
      <c r="AF73" s="3">
        <f t="shared" si="13"/>
        <v>215.22</v>
      </c>
      <c r="AG73" s="4">
        <f t="shared" si="14"/>
        <v>19.100000000000001</v>
      </c>
      <c r="AH73" s="4">
        <f t="shared" si="15"/>
        <v>10</v>
      </c>
      <c r="AI73" s="4">
        <f t="shared" si="16"/>
        <v>18</v>
      </c>
      <c r="AJ73" s="5">
        <f t="shared" si="17"/>
        <v>8</v>
      </c>
      <c r="AK73" s="3">
        <v>8</v>
      </c>
      <c r="AL73" s="3">
        <f t="shared" si="18"/>
        <v>8</v>
      </c>
      <c r="AM73" s="3">
        <f t="shared" si="19"/>
        <v>1.26</v>
      </c>
      <c r="AN73" s="3">
        <f t="shared" si="20"/>
        <v>3.44</v>
      </c>
      <c r="AO73" s="3">
        <f t="shared" si="21"/>
        <v>1.26</v>
      </c>
      <c r="AP73" s="3">
        <f t="shared" si="34"/>
        <v>171</v>
      </c>
      <c r="AQ73" s="3">
        <f t="shared" si="22"/>
        <v>32</v>
      </c>
      <c r="AR73" s="3">
        <f t="shared" si="23"/>
        <v>240</v>
      </c>
      <c r="AS73" s="3">
        <f t="shared" ref="AS73:AS104" si="35">ROUND(AP73*Y73/V73,0)</f>
        <v>54</v>
      </c>
      <c r="AT73" s="3">
        <f t="shared" si="24"/>
        <v>117</v>
      </c>
      <c r="AU73" s="3">
        <f t="shared" ref="AU73:AU104" si="36">IF(MAX(AS73,AT73)&gt;AR73,V73,0)</f>
        <v>0</v>
      </c>
      <c r="AV73" s="3">
        <f t="shared" si="25"/>
        <v>117</v>
      </c>
      <c r="AW73">
        <f t="shared" si="26"/>
        <v>54</v>
      </c>
      <c r="AX73" s="3">
        <f t="shared" si="27"/>
        <v>54</v>
      </c>
      <c r="AY73" s="3">
        <f t="shared" si="28"/>
        <v>117</v>
      </c>
      <c r="AZ73" s="3">
        <f t="shared" si="29"/>
        <v>1</v>
      </c>
      <c r="BA73" s="3">
        <f t="shared" si="30"/>
        <v>1</v>
      </c>
      <c r="BB73" s="3">
        <f t="shared" si="31"/>
        <v>1</v>
      </c>
      <c r="BC73" s="3"/>
    </row>
    <row r="74" spans="3:55" x14ac:dyDescent="0.25">
      <c r="C74" s="3" t="s">
        <v>82</v>
      </c>
      <c r="D74" s="3">
        <v>23.4</v>
      </c>
      <c r="E74" s="3">
        <v>2970</v>
      </c>
      <c r="F74" s="3">
        <f t="shared" ref="F74:F135" si="37">2*E74</f>
        <v>5940</v>
      </c>
      <c r="G74" s="3">
        <v>25.4</v>
      </c>
      <c r="H74" s="3">
        <v>2760000</v>
      </c>
      <c r="I74" s="3">
        <v>39000</v>
      </c>
      <c r="J74" s="3">
        <v>30.5</v>
      </c>
      <c r="K74" s="3">
        <v>31</v>
      </c>
      <c r="L74" s="3">
        <v>70100</v>
      </c>
      <c r="M74" s="3">
        <v>14.6</v>
      </c>
      <c r="N74" s="3">
        <v>2760000</v>
      </c>
      <c r="O74">
        <f t="shared" ref="O74:O135" si="38">2*(N74+E74*(S74+($B$4/2))^2)</f>
        <v>13218240</v>
      </c>
      <c r="P74" s="3">
        <v>39000</v>
      </c>
      <c r="Q74" s="3">
        <v>30.5</v>
      </c>
      <c r="R74" s="3">
        <f t="shared" ref="R74:R135" si="39">ROUND((O74/F74)^0.5,1)</f>
        <v>47.2</v>
      </c>
      <c r="S74" s="3">
        <v>31</v>
      </c>
      <c r="T74" s="3">
        <v>70100</v>
      </c>
      <c r="U74" s="3">
        <v>14.6</v>
      </c>
      <c r="V74" s="3">
        <v>102</v>
      </c>
      <c r="W74" s="3">
        <v>102</v>
      </c>
      <c r="X74" s="3">
        <v>15.9</v>
      </c>
      <c r="Y74" s="4">
        <f t="shared" ref="Y74:Y135" si="40">K74</f>
        <v>31</v>
      </c>
      <c r="Z74" s="4">
        <f t="shared" ref="Z74:Z135" si="41">V74-Y74</f>
        <v>71</v>
      </c>
      <c r="AA74" s="4">
        <f t="shared" ref="AA74:AA135" si="42">F74</f>
        <v>5940</v>
      </c>
      <c r="AB74" s="4">
        <f t="shared" ref="AB74:AB135" si="43">ROUND(1000*B$3/MIN(J74,R74),0)</f>
        <v>105</v>
      </c>
      <c r="AC74" s="3">
        <f t="shared" ref="AC74:AC135" si="44">1973920.88/(AB74^2)</f>
        <v>179.04044263038548</v>
      </c>
      <c r="AD74" s="4">
        <f t="shared" ref="AD74:AD135" si="45">ROUND(IF(AB74&gt;133,0.877*AC74,250*0.658^(250/AC74))*0.9,2)</f>
        <v>125.42</v>
      </c>
      <c r="AE74" s="4">
        <f t="shared" ref="AE74:AE135" si="46">AD74*E74/1000</f>
        <v>372.49740000000003</v>
      </c>
      <c r="AF74" s="3">
        <f t="shared" ref="AF74:AF135" si="47">ROUND(MAX(B$2,AE74)/2,2)</f>
        <v>186.25</v>
      </c>
      <c r="AG74" s="4">
        <f t="shared" ref="AG74:AG135" si="48">X74</f>
        <v>15.9</v>
      </c>
      <c r="AH74" s="4">
        <f t="shared" ref="AH74:AH135" si="49">B$4</f>
        <v>10</v>
      </c>
      <c r="AI74" s="4">
        <f t="shared" ref="AI74:AI135" si="50">ROUND(IF(AG74&lt;6,AG74,AG74-2)+0.5,0)</f>
        <v>14</v>
      </c>
      <c r="AJ74" s="5">
        <f t="shared" ref="AJ74:AJ135" si="51">IF(AG74&lt;6,3,IF(AG74&lt;13,5,IF(AG74&lt;19,6,8)))</f>
        <v>6</v>
      </c>
      <c r="AK74" s="3">
        <v>8</v>
      </c>
      <c r="AL74" s="3">
        <f t="shared" ref="AL74:AL135" si="52">IF(AI74&gt;8,AK74,AI74)</f>
        <v>8</v>
      </c>
      <c r="AM74" s="3">
        <f t="shared" ref="AM74:AM135" si="53">0.1575*AL74</f>
        <v>1.26</v>
      </c>
      <c r="AN74" s="3">
        <f t="shared" ref="AN74:AN135" si="54">ROUND(0.18*AG74,2)</f>
        <v>2.86</v>
      </c>
      <c r="AO74" s="3">
        <f t="shared" ref="AO74:AO135" si="55">MIN(AM74,AN74)</f>
        <v>1.26</v>
      </c>
      <c r="AP74" s="3">
        <f t="shared" si="34"/>
        <v>148</v>
      </c>
      <c r="AQ74" s="3">
        <f t="shared" ref="AQ74:AQ135" si="56">4*AL74</f>
        <v>32</v>
      </c>
      <c r="AR74" s="3">
        <f t="shared" ref="AR74:AR135" si="57">30*AL74</f>
        <v>240</v>
      </c>
      <c r="AS74" s="3">
        <f t="shared" si="35"/>
        <v>45</v>
      </c>
      <c r="AT74" s="3">
        <f t="shared" ref="AT74:AT135" si="58">AP74-AS74</f>
        <v>103</v>
      </c>
      <c r="AU74" s="3">
        <f t="shared" si="36"/>
        <v>0</v>
      </c>
      <c r="AV74" s="3">
        <f t="shared" ref="AV74:AV134" si="59">IF((AT74-(AU74/2))&lt;AQ74,AQ74,(AT74-(AU74/2)))</f>
        <v>103</v>
      </c>
      <c r="AW74">
        <f t="shared" ref="AW74:AW135" si="60">IF(AP74-AU74-AV74&lt;AQ74,AQ74,AP74-AU74-AV74)</f>
        <v>45</v>
      </c>
      <c r="AX74" s="3">
        <f t="shared" ref="AX74:AX135" si="61">MIN(AV74:AW74)</f>
        <v>45</v>
      </c>
      <c r="AY74" s="3">
        <f t="shared" ref="AY74:AY135" si="62">MAX(AU74:AW74)</f>
        <v>103</v>
      </c>
      <c r="AZ74" s="3">
        <f t="shared" ref="AZ74:AZ135" si="63">IF(AX74-AQ74&gt;0,1,0)</f>
        <v>1</v>
      </c>
      <c r="BA74" s="3">
        <f t="shared" ref="BA74:BA135" si="64">IF(AR74-AY74&lt;0,0,1)</f>
        <v>1</v>
      </c>
      <c r="BB74" s="3">
        <f t="shared" ref="BB74:BB135" si="65">IF(AZ74+BA74=2,1,0)</f>
        <v>1</v>
      </c>
      <c r="BC74" s="3"/>
    </row>
    <row r="75" spans="3:55" x14ac:dyDescent="0.25">
      <c r="C75" s="3" t="s">
        <v>83</v>
      </c>
      <c r="D75" s="3">
        <v>19</v>
      </c>
      <c r="E75" s="3">
        <v>2420</v>
      </c>
      <c r="F75" s="3">
        <f t="shared" si="37"/>
        <v>4840</v>
      </c>
      <c r="G75" s="3">
        <v>22.2</v>
      </c>
      <c r="H75" s="3">
        <v>2300000</v>
      </c>
      <c r="I75" s="3">
        <v>32100</v>
      </c>
      <c r="J75" s="3">
        <v>30.7</v>
      </c>
      <c r="K75" s="3">
        <v>30</v>
      </c>
      <c r="L75" s="3">
        <v>57400</v>
      </c>
      <c r="M75" s="3">
        <v>11.9</v>
      </c>
      <c r="N75" s="3">
        <v>2300000</v>
      </c>
      <c r="O75">
        <f t="shared" si="38"/>
        <v>10529000</v>
      </c>
      <c r="P75" s="3">
        <v>32100</v>
      </c>
      <c r="Q75" s="3">
        <v>30.7</v>
      </c>
      <c r="R75" s="3">
        <f t="shared" si="39"/>
        <v>46.6</v>
      </c>
      <c r="S75" s="3">
        <v>30</v>
      </c>
      <c r="T75" s="3">
        <v>57400</v>
      </c>
      <c r="U75" s="3">
        <v>11.9</v>
      </c>
      <c r="V75" s="3">
        <v>102</v>
      </c>
      <c r="W75" s="3">
        <v>102</v>
      </c>
      <c r="X75" s="3">
        <v>12.7</v>
      </c>
      <c r="Y75" s="4">
        <f t="shared" si="40"/>
        <v>30</v>
      </c>
      <c r="Z75" s="4">
        <f t="shared" si="41"/>
        <v>72</v>
      </c>
      <c r="AA75" s="4">
        <f t="shared" si="42"/>
        <v>4840</v>
      </c>
      <c r="AB75" s="4">
        <f t="shared" si="43"/>
        <v>104</v>
      </c>
      <c r="AC75" s="3">
        <f t="shared" si="44"/>
        <v>182.50008136094672</v>
      </c>
      <c r="AD75" s="4">
        <f t="shared" si="45"/>
        <v>126.82</v>
      </c>
      <c r="AE75" s="4">
        <f t="shared" si="46"/>
        <v>306.90439999999995</v>
      </c>
      <c r="AF75" s="3">
        <f t="shared" si="47"/>
        <v>153.44999999999999</v>
      </c>
      <c r="AG75" s="4">
        <f t="shared" si="48"/>
        <v>12.7</v>
      </c>
      <c r="AH75" s="4">
        <f t="shared" si="49"/>
        <v>10</v>
      </c>
      <c r="AI75" s="4">
        <f t="shared" si="50"/>
        <v>11</v>
      </c>
      <c r="AJ75" s="5">
        <f t="shared" si="51"/>
        <v>5</v>
      </c>
      <c r="AK75" s="3">
        <v>8</v>
      </c>
      <c r="AL75" s="3">
        <f t="shared" si="52"/>
        <v>8</v>
      </c>
      <c r="AM75" s="3">
        <f t="shared" si="53"/>
        <v>1.26</v>
      </c>
      <c r="AN75" s="3">
        <f t="shared" si="54"/>
        <v>2.29</v>
      </c>
      <c r="AO75" s="3">
        <f t="shared" si="55"/>
        <v>1.26</v>
      </c>
      <c r="AP75" s="3">
        <f t="shared" si="34"/>
        <v>122</v>
      </c>
      <c r="AQ75" s="3">
        <f t="shared" si="56"/>
        <v>32</v>
      </c>
      <c r="AR75" s="3">
        <f t="shared" si="57"/>
        <v>240</v>
      </c>
      <c r="AS75" s="3">
        <f t="shared" si="35"/>
        <v>36</v>
      </c>
      <c r="AT75" s="3">
        <f t="shared" si="58"/>
        <v>86</v>
      </c>
      <c r="AU75" s="3">
        <f t="shared" si="36"/>
        <v>0</v>
      </c>
      <c r="AV75" s="3">
        <f t="shared" si="59"/>
        <v>86</v>
      </c>
      <c r="AW75">
        <f t="shared" si="60"/>
        <v>36</v>
      </c>
      <c r="AX75" s="3">
        <f t="shared" si="61"/>
        <v>36</v>
      </c>
      <c r="AY75" s="3">
        <f t="shared" si="62"/>
        <v>86</v>
      </c>
      <c r="AZ75" s="3">
        <f t="shared" si="63"/>
        <v>1</v>
      </c>
      <c r="BA75" s="3">
        <f t="shared" si="64"/>
        <v>1</v>
      </c>
      <c r="BB75" s="3">
        <f t="shared" si="65"/>
        <v>1</v>
      </c>
      <c r="BC75" s="3"/>
    </row>
    <row r="76" spans="3:55" x14ac:dyDescent="0.25">
      <c r="C76" s="3" t="s">
        <v>84</v>
      </c>
      <c r="D76" s="3">
        <v>16.8</v>
      </c>
      <c r="E76" s="3">
        <v>2130</v>
      </c>
      <c r="F76" s="3">
        <f t="shared" si="37"/>
        <v>4260</v>
      </c>
      <c r="G76" s="3">
        <v>20.7</v>
      </c>
      <c r="H76" s="3">
        <v>2049999.9999999998</v>
      </c>
      <c r="I76" s="3">
        <v>28300</v>
      </c>
      <c r="J76" s="3">
        <v>31</v>
      </c>
      <c r="K76" s="3">
        <v>29.2</v>
      </c>
      <c r="L76" s="3">
        <v>50800</v>
      </c>
      <c r="M76" s="3">
        <v>10.5</v>
      </c>
      <c r="N76" s="3">
        <v>2049999.9999999998</v>
      </c>
      <c r="O76">
        <f t="shared" si="38"/>
        <v>9082666.4000000004</v>
      </c>
      <c r="P76" s="3">
        <v>28300</v>
      </c>
      <c r="Q76" s="3">
        <v>31</v>
      </c>
      <c r="R76" s="3">
        <f t="shared" si="39"/>
        <v>46.2</v>
      </c>
      <c r="S76" s="3">
        <v>29.2</v>
      </c>
      <c r="T76" s="3">
        <v>50800</v>
      </c>
      <c r="U76" s="3">
        <v>10.5</v>
      </c>
      <c r="V76" s="3">
        <v>102</v>
      </c>
      <c r="W76" s="3">
        <v>102</v>
      </c>
      <c r="X76" s="3">
        <v>11.1</v>
      </c>
      <c r="Y76" s="4">
        <f t="shared" si="40"/>
        <v>29.2</v>
      </c>
      <c r="Z76" s="4">
        <f t="shared" si="41"/>
        <v>72.8</v>
      </c>
      <c r="AA76" s="4">
        <f t="shared" si="42"/>
        <v>4260</v>
      </c>
      <c r="AB76" s="4">
        <f t="shared" si="43"/>
        <v>103</v>
      </c>
      <c r="AC76" s="3">
        <f t="shared" si="44"/>
        <v>186.06097464417005</v>
      </c>
      <c r="AD76" s="4">
        <f t="shared" si="45"/>
        <v>128.22</v>
      </c>
      <c r="AE76" s="4">
        <f t="shared" si="46"/>
        <v>273.10859999999997</v>
      </c>
      <c r="AF76" s="3">
        <f t="shared" si="47"/>
        <v>136.55000000000001</v>
      </c>
      <c r="AG76" s="4">
        <f t="shared" si="48"/>
        <v>11.1</v>
      </c>
      <c r="AH76" s="4">
        <f t="shared" si="49"/>
        <v>10</v>
      </c>
      <c r="AI76" s="4">
        <f t="shared" si="50"/>
        <v>10</v>
      </c>
      <c r="AJ76" s="5">
        <f t="shared" si="51"/>
        <v>5</v>
      </c>
      <c r="AK76" s="3">
        <v>8</v>
      </c>
      <c r="AL76" s="3">
        <f t="shared" si="52"/>
        <v>8</v>
      </c>
      <c r="AM76" s="3">
        <f t="shared" si="53"/>
        <v>1.26</v>
      </c>
      <c r="AN76" s="3">
        <f t="shared" si="54"/>
        <v>2</v>
      </c>
      <c r="AO76" s="3">
        <f t="shared" si="55"/>
        <v>1.26</v>
      </c>
      <c r="AP76" s="3">
        <f t="shared" si="34"/>
        <v>108</v>
      </c>
      <c r="AQ76" s="3">
        <f t="shared" si="56"/>
        <v>32</v>
      </c>
      <c r="AR76" s="3">
        <f t="shared" si="57"/>
        <v>240</v>
      </c>
      <c r="AS76" s="3">
        <f t="shared" si="35"/>
        <v>31</v>
      </c>
      <c r="AT76" s="3">
        <f t="shared" si="58"/>
        <v>77</v>
      </c>
      <c r="AU76" s="3">
        <f t="shared" si="36"/>
        <v>0</v>
      </c>
      <c r="AV76" s="3">
        <f t="shared" si="59"/>
        <v>77</v>
      </c>
      <c r="AW76">
        <f t="shared" si="60"/>
        <v>32</v>
      </c>
      <c r="AX76" s="3">
        <f t="shared" si="61"/>
        <v>32</v>
      </c>
      <c r="AY76" s="3">
        <f t="shared" si="62"/>
        <v>77</v>
      </c>
      <c r="AZ76" s="3">
        <f t="shared" si="63"/>
        <v>0</v>
      </c>
      <c r="BA76" s="3">
        <f t="shared" si="64"/>
        <v>1</v>
      </c>
      <c r="BB76" s="3">
        <f t="shared" si="65"/>
        <v>0</v>
      </c>
      <c r="BC76" s="3"/>
    </row>
    <row r="77" spans="3:55" x14ac:dyDescent="0.25">
      <c r="C77" s="3" t="s">
        <v>85</v>
      </c>
      <c r="D77" s="3">
        <v>14.6</v>
      </c>
      <c r="E77" s="3">
        <v>1850</v>
      </c>
      <c r="F77" s="3">
        <f t="shared" si="37"/>
        <v>3700</v>
      </c>
      <c r="G77" s="3">
        <v>19.100000000000001</v>
      </c>
      <c r="H77" s="3">
        <v>1800000</v>
      </c>
      <c r="I77" s="3">
        <v>24600</v>
      </c>
      <c r="J77" s="3">
        <v>31.2</v>
      </c>
      <c r="K77" s="3">
        <v>28.7</v>
      </c>
      <c r="L77" s="3">
        <v>44100</v>
      </c>
      <c r="M77" s="3">
        <v>9.09</v>
      </c>
      <c r="N77" s="3">
        <v>1810000</v>
      </c>
      <c r="O77">
        <f t="shared" si="38"/>
        <v>7897200</v>
      </c>
      <c r="P77" s="3">
        <v>24600</v>
      </c>
      <c r="Q77" s="3">
        <v>31.2</v>
      </c>
      <c r="R77" s="3">
        <f t="shared" si="39"/>
        <v>46.2</v>
      </c>
      <c r="S77" s="3">
        <v>29</v>
      </c>
      <c r="T77" s="3">
        <v>44100</v>
      </c>
      <c r="U77" s="3">
        <v>9.09</v>
      </c>
      <c r="V77" s="3">
        <v>102</v>
      </c>
      <c r="W77" s="3">
        <v>102</v>
      </c>
      <c r="X77" s="3">
        <v>9.5299999999999994</v>
      </c>
      <c r="Y77" s="4">
        <v>29</v>
      </c>
      <c r="Z77" s="4">
        <f t="shared" si="41"/>
        <v>73</v>
      </c>
      <c r="AA77" s="4">
        <f t="shared" si="42"/>
        <v>3700</v>
      </c>
      <c r="AB77" s="4">
        <f t="shared" si="43"/>
        <v>103</v>
      </c>
      <c r="AC77" s="3">
        <f t="shared" si="44"/>
        <v>186.06097464417005</v>
      </c>
      <c r="AD77" s="4">
        <f t="shared" si="45"/>
        <v>128.22</v>
      </c>
      <c r="AE77" s="4">
        <f t="shared" si="46"/>
        <v>237.20699999999999</v>
      </c>
      <c r="AF77" s="3">
        <f t="shared" si="47"/>
        <v>118.6</v>
      </c>
      <c r="AG77" s="4">
        <f t="shared" si="48"/>
        <v>9.5299999999999994</v>
      </c>
      <c r="AH77" s="4">
        <f t="shared" si="49"/>
        <v>10</v>
      </c>
      <c r="AI77" s="4">
        <f t="shared" si="50"/>
        <v>8</v>
      </c>
      <c r="AJ77" s="5">
        <f t="shared" si="51"/>
        <v>5</v>
      </c>
      <c r="AK77" s="3">
        <v>8</v>
      </c>
      <c r="AL77" s="3">
        <f t="shared" si="52"/>
        <v>8</v>
      </c>
      <c r="AM77" s="3">
        <f t="shared" si="53"/>
        <v>1.26</v>
      </c>
      <c r="AN77" s="3">
        <f t="shared" si="54"/>
        <v>1.72</v>
      </c>
      <c r="AO77" s="3">
        <f t="shared" si="55"/>
        <v>1.26</v>
      </c>
      <c r="AP77" s="3">
        <f t="shared" si="34"/>
        <v>94</v>
      </c>
      <c r="AQ77" s="3">
        <f t="shared" si="56"/>
        <v>32</v>
      </c>
      <c r="AR77" s="3">
        <f t="shared" si="57"/>
        <v>240</v>
      </c>
      <c r="AS77" s="3">
        <f t="shared" si="35"/>
        <v>27</v>
      </c>
      <c r="AT77" s="3">
        <f t="shared" si="58"/>
        <v>67</v>
      </c>
      <c r="AU77" s="3">
        <f t="shared" si="36"/>
        <v>0</v>
      </c>
      <c r="AV77" s="3">
        <f t="shared" si="59"/>
        <v>67</v>
      </c>
      <c r="AW77">
        <f t="shared" si="60"/>
        <v>32</v>
      </c>
      <c r="AX77" s="3">
        <f t="shared" si="61"/>
        <v>32</v>
      </c>
      <c r="AY77" s="3">
        <f t="shared" si="62"/>
        <v>67</v>
      </c>
      <c r="AZ77" s="3">
        <f t="shared" si="63"/>
        <v>0</v>
      </c>
      <c r="BA77" s="3">
        <f t="shared" si="64"/>
        <v>1</v>
      </c>
      <c r="BB77" s="3">
        <f t="shared" si="65"/>
        <v>0</v>
      </c>
      <c r="BC77" s="3"/>
    </row>
    <row r="78" spans="3:55" x14ac:dyDescent="0.25">
      <c r="C78" s="3" t="s">
        <v>86</v>
      </c>
      <c r="D78" s="3">
        <v>12.2</v>
      </c>
      <c r="E78" s="3">
        <v>1550</v>
      </c>
      <c r="F78" s="3">
        <f t="shared" si="37"/>
        <v>3100</v>
      </c>
      <c r="G78" s="3">
        <v>17.5</v>
      </c>
      <c r="H78" s="3">
        <v>1530000</v>
      </c>
      <c r="I78" s="3">
        <v>20800</v>
      </c>
      <c r="J78" s="3">
        <v>31.5</v>
      </c>
      <c r="K78" s="3">
        <v>28.2</v>
      </c>
      <c r="L78" s="3">
        <v>37000</v>
      </c>
      <c r="M78" s="3">
        <v>7.62</v>
      </c>
      <c r="N78" s="3">
        <v>1530000</v>
      </c>
      <c r="O78">
        <f t="shared" si="38"/>
        <v>6476944.0000000009</v>
      </c>
      <c r="P78" s="3">
        <v>20800</v>
      </c>
      <c r="Q78" s="3">
        <v>31.5</v>
      </c>
      <c r="R78" s="3">
        <f t="shared" si="39"/>
        <v>45.7</v>
      </c>
      <c r="S78" s="3">
        <v>28.2</v>
      </c>
      <c r="T78" s="3">
        <v>37000</v>
      </c>
      <c r="U78" s="3">
        <v>7.62</v>
      </c>
      <c r="V78" s="3">
        <v>102</v>
      </c>
      <c r="W78" s="3">
        <v>102</v>
      </c>
      <c r="X78" s="3">
        <v>7.94</v>
      </c>
      <c r="Y78" s="4">
        <f t="shared" si="40"/>
        <v>28.2</v>
      </c>
      <c r="Z78" s="4">
        <f t="shared" si="41"/>
        <v>73.8</v>
      </c>
      <c r="AA78" s="4">
        <f t="shared" si="42"/>
        <v>3100</v>
      </c>
      <c r="AB78" s="4">
        <f t="shared" si="43"/>
        <v>102</v>
      </c>
      <c r="AC78" s="3">
        <f t="shared" si="44"/>
        <v>189.72711264898115</v>
      </c>
      <c r="AD78" s="4">
        <f t="shared" si="45"/>
        <v>129.62</v>
      </c>
      <c r="AE78" s="4">
        <f t="shared" si="46"/>
        <v>200.911</v>
      </c>
      <c r="AF78" s="3">
        <f t="shared" si="47"/>
        <v>100.46</v>
      </c>
      <c r="AG78" s="4">
        <f t="shared" si="48"/>
        <v>7.94</v>
      </c>
      <c r="AH78" s="4">
        <f t="shared" si="49"/>
        <v>10</v>
      </c>
      <c r="AI78" s="4">
        <f t="shared" si="50"/>
        <v>6</v>
      </c>
      <c r="AJ78" s="5">
        <f t="shared" si="51"/>
        <v>5</v>
      </c>
      <c r="AK78" s="3">
        <v>8</v>
      </c>
      <c r="AL78" s="3">
        <f t="shared" si="52"/>
        <v>6</v>
      </c>
      <c r="AM78" s="3">
        <f t="shared" si="53"/>
        <v>0.94500000000000006</v>
      </c>
      <c r="AN78" s="3">
        <f t="shared" si="54"/>
        <v>1.43</v>
      </c>
      <c r="AO78" s="3">
        <f t="shared" si="55"/>
        <v>0.94500000000000006</v>
      </c>
      <c r="AP78" s="3">
        <f t="shared" si="34"/>
        <v>106</v>
      </c>
      <c r="AQ78" s="3">
        <f t="shared" si="56"/>
        <v>24</v>
      </c>
      <c r="AR78" s="3">
        <f t="shared" si="57"/>
        <v>180</v>
      </c>
      <c r="AS78" s="3">
        <f t="shared" si="35"/>
        <v>29</v>
      </c>
      <c r="AT78" s="3">
        <f t="shared" si="58"/>
        <v>77</v>
      </c>
      <c r="AU78" s="3">
        <f t="shared" si="36"/>
        <v>0</v>
      </c>
      <c r="AV78" s="3">
        <f t="shared" si="59"/>
        <v>77</v>
      </c>
      <c r="AW78">
        <f t="shared" si="60"/>
        <v>29</v>
      </c>
      <c r="AX78" s="3">
        <f t="shared" si="61"/>
        <v>29</v>
      </c>
      <c r="AY78" s="3">
        <f t="shared" si="62"/>
        <v>77</v>
      </c>
      <c r="AZ78" s="3">
        <f t="shared" si="63"/>
        <v>1</v>
      </c>
      <c r="BA78" s="3">
        <f t="shared" si="64"/>
        <v>1</v>
      </c>
      <c r="BB78" s="3">
        <f t="shared" si="65"/>
        <v>1</v>
      </c>
      <c r="BC78" s="3"/>
    </row>
    <row r="79" spans="3:55" x14ac:dyDescent="0.25">
      <c r="C79" s="3" t="s">
        <v>87</v>
      </c>
      <c r="D79" s="3">
        <v>9.8000000000000007</v>
      </c>
      <c r="E79" s="3">
        <v>1250</v>
      </c>
      <c r="F79" s="3">
        <f t="shared" si="37"/>
        <v>2500</v>
      </c>
      <c r="G79" s="3">
        <v>15.9</v>
      </c>
      <c r="H79" s="3">
        <v>1250000</v>
      </c>
      <c r="I79" s="3">
        <v>16900</v>
      </c>
      <c r="J79" s="3">
        <v>31.8</v>
      </c>
      <c r="K79" s="3">
        <v>27.4</v>
      </c>
      <c r="L79" s="3">
        <v>29800</v>
      </c>
      <c r="M79" s="3">
        <v>6.12</v>
      </c>
      <c r="N79" s="3">
        <v>1250000</v>
      </c>
      <c r="O79">
        <f t="shared" si="38"/>
        <v>5124400</v>
      </c>
      <c r="P79" s="3">
        <v>16900</v>
      </c>
      <c r="Q79" s="3">
        <v>31.8</v>
      </c>
      <c r="R79" s="3">
        <f t="shared" si="39"/>
        <v>45.3</v>
      </c>
      <c r="S79" s="3">
        <v>27.4</v>
      </c>
      <c r="T79" s="3">
        <v>29800</v>
      </c>
      <c r="U79" s="3">
        <v>6.12</v>
      </c>
      <c r="V79" s="3">
        <v>102</v>
      </c>
      <c r="W79" s="3">
        <v>102</v>
      </c>
      <c r="X79" s="3">
        <v>6.35</v>
      </c>
      <c r="Y79" s="4">
        <f t="shared" si="40"/>
        <v>27.4</v>
      </c>
      <c r="Z79" s="4">
        <f t="shared" si="41"/>
        <v>74.599999999999994</v>
      </c>
      <c r="AA79" s="4">
        <f t="shared" si="42"/>
        <v>2500</v>
      </c>
      <c r="AB79" s="4">
        <f t="shared" si="43"/>
        <v>101</v>
      </c>
      <c r="AC79" s="3">
        <f t="shared" si="44"/>
        <v>193.50268405058327</v>
      </c>
      <c r="AD79" s="4">
        <f t="shared" si="45"/>
        <v>131.02000000000001</v>
      </c>
      <c r="AE79" s="4">
        <f t="shared" si="46"/>
        <v>163.77500000000001</v>
      </c>
      <c r="AF79" s="3">
        <f t="shared" si="47"/>
        <v>81.89</v>
      </c>
      <c r="AG79" s="4">
        <f t="shared" si="48"/>
        <v>6.35</v>
      </c>
      <c r="AH79" s="4">
        <f t="shared" si="49"/>
        <v>10</v>
      </c>
      <c r="AI79" s="4">
        <f t="shared" si="50"/>
        <v>5</v>
      </c>
      <c r="AJ79" s="5">
        <f t="shared" si="51"/>
        <v>5</v>
      </c>
      <c r="AK79" s="3">
        <v>8</v>
      </c>
      <c r="AL79" s="3">
        <f t="shared" si="52"/>
        <v>5</v>
      </c>
      <c r="AM79" s="3">
        <f t="shared" si="53"/>
        <v>0.78749999999999998</v>
      </c>
      <c r="AN79" s="3">
        <f t="shared" si="54"/>
        <v>1.1399999999999999</v>
      </c>
      <c r="AO79" s="3">
        <f t="shared" si="55"/>
        <v>0.78749999999999998</v>
      </c>
      <c r="AP79" s="3">
        <f t="shared" si="34"/>
        <v>104</v>
      </c>
      <c r="AQ79" s="3">
        <f t="shared" si="56"/>
        <v>20</v>
      </c>
      <c r="AR79" s="3">
        <f t="shared" si="57"/>
        <v>150</v>
      </c>
      <c r="AS79" s="3">
        <f t="shared" si="35"/>
        <v>28</v>
      </c>
      <c r="AT79" s="3">
        <f t="shared" si="58"/>
        <v>76</v>
      </c>
      <c r="AU79" s="3">
        <f t="shared" si="36"/>
        <v>0</v>
      </c>
      <c r="AV79" s="3">
        <f t="shared" si="59"/>
        <v>76</v>
      </c>
      <c r="AW79">
        <f t="shared" si="60"/>
        <v>28</v>
      </c>
      <c r="AX79" s="3">
        <f t="shared" si="61"/>
        <v>28</v>
      </c>
      <c r="AY79" s="3">
        <f t="shared" si="62"/>
        <v>76</v>
      </c>
      <c r="AZ79" s="3">
        <f t="shared" si="63"/>
        <v>1</v>
      </c>
      <c r="BA79" s="3">
        <f t="shared" si="64"/>
        <v>1</v>
      </c>
      <c r="BB79" s="3">
        <f t="shared" si="65"/>
        <v>1</v>
      </c>
      <c r="BC79" s="3"/>
    </row>
    <row r="80" spans="3:55" x14ac:dyDescent="0.25">
      <c r="C80" s="3" t="s">
        <v>88</v>
      </c>
      <c r="D80" s="3">
        <v>17.600000000000001</v>
      </c>
      <c r="E80" s="3">
        <v>2260</v>
      </c>
      <c r="F80" s="3">
        <f t="shared" si="37"/>
        <v>4520</v>
      </c>
      <c r="G80" s="3">
        <v>22.2</v>
      </c>
      <c r="H80" s="3">
        <v>2210000</v>
      </c>
      <c r="I80" s="3">
        <v>31500</v>
      </c>
      <c r="J80" s="3">
        <v>31.2</v>
      </c>
      <c r="K80" s="3">
        <v>31.5</v>
      </c>
      <c r="L80" s="3">
        <v>56700</v>
      </c>
      <c r="M80" s="3">
        <v>12.7</v>
      </c>
      <c r="N80" s="3">
        <v>1570000</v>
      </c>
      <c r="O80">
        <f t="shared" si="38"/>
        <v>7262420.7999999998</v>
      </c>
      <c r="P80" s="3">
        <v>24600</v>
      </c>
      <c r="Q80" s="3">
        <v>26.4</v>
      </c>
      <c r="R80" s="3">
        <f t="shared" si="39"/>
        <v>40.1</v>
      </c>
      <c r="S80" s="3">
        <v>25.2</v>
      </c>
      <c r="T80" s="3">
        <v>44100</v>
      </c>
      <c r="U80" s="3">
        <v>11.1</v>
      </c>
      <c r="V80" s="3">
        <v>102</v>
      </c>
      <c r="W80" s="3">
        <v>88.9</v>
      </c>
      <c r="X80" s="3">
        <v>12.7</v>
      </c>
      <c r="Y80" s="4">
        <f t="shared" si="40"/>
        <v>31.5</v>
      </c>
      <c r="Z80" s="4">
        <f t="shared" si="41"/>
        <v>70.5</v>
      </c>
      <c r="AA80" s="4">
        <f t="shared" si="42"/>
        <v>4520</v>
      </c>
      <c r="AB80" s="4">
        <f t="shared" si="43"/>
        <v>103</v>
      </c>
      <c r="AC80" s="3">
        <f t="shared" si="44"/>
        <v>186.06097464417005</v>
      </c>
      <c r="AD80" s="4">
        <f t="shared" si="45"/>
        <v>128.22</v>
      </c>
      <c r="AE80" s="4">
        <f t="shared" si="46"/>
        <v>289.77719999999999</v>
      </c>
      <c r="AF80" s="3">
        <f t="shared" si="47"/>
        <v>144.88999999999999</v>
      </c>
      <c r="AG80" s="4">
        <f t="shared" si="48"/>
        <v>12.7</v>
      </c>
      <c r="AH80" s="4">
        <f t="shared" si="49"/>
        <v>10</v>
      </c>
      <c r="AI80" s="4">
        <f t="shared" si="50"/>
        <v>11</v>
      </c>
      <c r="AJ80" s="5">
        <f t="shared" si="51"/>
        <v>5</v>
      </c>
      <c r="AK80" s="3">
        <v>8</v>
      </c>
      <c r="AL80" s="3">
        <f t="shared" si="52"/>
        <v>8</v>
      </c>
      <c r="AM80" s="3">
        <f t="shared" si="53"/>
        <v>1.26</v>
      </c>
      <c r="AN80" s="3">
        <f t="shared" si="54"/>
        <v>2.29</v>
      </c>
      <c r="AO80" s="3">
        <f t="shared" si="55"/>
        <v>1.26</v>
      </c>
      <c r="AP80" s="3">
        <f t="shared" si="34"/>
        <v>115</v>
      </c>
      <c r="AQ80" s="3">
        <f t="shared" si="56"/>
        <v>32</v>
      </c>
      <c r="AR80" s="3">
        <f t="shared" si="57"/>
        <v>240</v>
      </c>
      <c r="AS80" s="3">
        <f t="shared" si="35"/>
        <v>36</v>
      </c>
      <c r="AT80" s="3">
        <f t="shared" si="58"/>
        <v>79</v>
      </c>
      <c r="AU80" s="3">
        <f t="shared" si="36"/>
        <v>0</v>
      </c>
      <c r="AV80" s="3">
        <f t="shared" si="59"/>
        <v>79</v>
      </c>
      <c r="AW80">
        <f t="shared" si="60"/>
        <v>36</v>
      </c>
      <c r="AX80" s="3">
        <f t="shared" si="61"/>
        <v>36</v>
      </c>
      <c r="AY80" s="3">
        <f t="shared" si="62"/>
        <v>79</v>
      </c>
      <c r="AZ80" s="3">
        <f t="shared" si="63"/>
        <v>1</v>
      </c>
      <c r="BA80" s="3">
        <f t="shared" si="64"/>
        <v>1</v>
      </c>
      <c r="BB80" s="3">
        <f t="shared" si="65"/>
        <v>1</v>
      </c>
      <c r="BC80" s="3"/>
    </row>
    <row r="81" spans="3:55" x14ac:dyDescent="0.25">
      <c r="C81" s="3" t="s">
        <v>89</v>
      </c>
      <c r="D81" s="3">
        <v>13.5</v>
      </c>
      <c r="E81" s="3">
        <v>1730</v>
      </c>
      <c r="F81" s="3">
        <f t="shared" si="37"/>
        <v>3460</v>
      </c>
      <c r="G81" s="3">
        <v>19.100000000000001</v>
      </c>
      <c r="H81" s="3">
        <v>1730000</v>
      </c>
      <c r="I81" s="3">
        <v>24300</v>
      </c>
      <c r="J81" s="3">
        <v>31.8</v>
      </c>
      <c r="K81" s="3">
        <v>30.5</v>
      </c>
      <c r="L81" s="3">
        <v>43600</v>
      </c>
      <c r="M81" s="3">
        <v>10.8</v>
      </c>
      <c r="N81" s="3">
        <v>1230000</v>
      </c>
      <c r="O81">
        <f t="shared" si="38"/>
        <v>5389962.5999999996</v>
      </c>
      <c r="P81" s="3">
        <v>19000</v>
      </c>
      <c r="Q81" s="3">
        <v>26.7</v>
      </c>
      <c r="R81" s="3">
        <f t="shared" si="39"/>
        <v>39.5</v>
      </c>
      <c r="S81" s="3">
        <v>24.1</v>
      </c>
      <c r="T81" s="3">
        <v>33800</v>
      </c>
      <c r="U81" s="3">
        <v>8.51</v>
      </c>
      <c r="V81" s="3">
        <v>102</v>
      </c>
      <c r="W81" s="3">
        <v>88.9</v>
      </c>
      <c r="X81" s="3">
        <v>9.5299999999999994</v>
      </c>
      <c r="Y81" s="4">
        <f t="shared" si="40"/>
        <v>30.5</v>
      </c>
      <c r="Z81" s="4">
        <f t="shared" si="41"/>
        <v>71.5</v>
      </c>
      <c r="AA81" s="4">
        <f t="shared" si="42"/>
        <v>3460</v>
      </c>
      <c r="AB81" s="4">
        <f t="shared" si="43"/>
        <v>101</v>
      </c>
      <c r="AC81" s="3">
        <f t="shared" si="44"/>
        <v>193.50268405058327</v>
      </c>
      <c r="AD81" s="4">
        <f t="shared" si="45"/>
        <v>131.02000000000001</v>
      </c>
      <c r="AE81" s="4">
        <f t="shared" si="46"/>
        <v>226.66460000000001</v>
      </c>
      <c r="AF81" s="3">
        <f t="shared" si="47"/>
        <v>113.33</v>
      </c>
      <c r="AG81" s="4">
        <f t="shared" si="48"/>
        <v>9.5299999999999994</v>
      </c>
      <c r="AH81" s="4">
        <f t="shared" si="49"/>
        <v>10</v>
      </c>
      <c r="AI81" s="4">
        <f t="shared" si="50"/>
        <v>8</v>
      </c>
      <c r="AJ81" s="5">
        <f t="shared" si="51"/>
        <v>5</v>
      </c>
      <c r="AK81" s="3">
        <v>8</v>
      </c>
      <c r="AL81" s="3">
        <f t="shared" si="52"/>
        <v>8</v>
      </c>
      <c r="AM81" s="3">
        <f t="shared" si="53"/>
        <v>1.26</v>
      </c>
      <c r="AN81" s="3">
        <f t="shared" si="54"/>
        <v>1.72</v>
      </c>
      <c r="AO81" s="3">
        <f t="shared" si="55"/>
        <v>1.26</v>
      </c>
      <c r="AP81" s="3">
        <f t="shared" si="34"/>
        <v>90</v>
      </c>
      <c r="AQ81" s="3">
        <f t="shared" si="56"/>
        <v>32</v>
      </c>
      <c r="AR81" s="3">
        <f t="shared" si="57"/>
        <v>240</v>
      </c>
      <c r="AS81" s="3">
        <f t="shared" si="35"/>
        <v>27</v>
      </c>
      <c r="AT81" s="3">
        <f t="shared" si="58"/>
        <v>63</v>
      </c>
      <c r="AU81" s="3">
        <f t="shared" si="36"/>
        <v>0</v>
      </c>
      <c r="AV81" s="3">
        <f t="shared" si="59"/>
        <v>63</v>
      </c>
      <c r="AW81">
        <f t="shared" si="60"/>
        <v>32</v>
      </c>
      <c r="AX81" s="3">
        <f t="shared" si="61"/>
        <v>32</v>
      </c>
      <c r="AY81" s="3">
        <f t="shared" si="62"/>
        <v>63</v>
      </c>
      <c r="AZ81" s="3">
        <f t="shared" si="63"/>
        <v>0</v>
      </c>
      <c r="BA81" s="3">
        <f t="shared" si="64"/>
        <v>1</v>
      </c>
      <c r="BB81" s="3">
        <f t="shared" si="65"/>
        <v>0</v>
      </c>
      <c r="BC81" s="3"/>
    </row>
    <row r="82" spans="3:55" x14ac:dyDescent="0.25">
      <c r="C82" s="3" t="s">
        <v>90</v>
      </c>
      <c r="D82" s="3">
        <v>11.4</v>
      </c>
      <c r="E82" s="3">
        <v>1450</v>
      </c>
      <c r="F82" s="3">
        <f t="shared" si="37"/>
        <v>2900</v>
      </c>
      <c r="G82" s="3">
        <v>17.5</v>
      </c>
      <c r="H82" s="3">
        <v>1470000</v>
      </c>
      <c r="I82" s="3">
        <v>20500</v>
      </c>
      <c r="J82" s="3">
        <v>31.8</v>
      </c>
      <c r="K82" s="3">
        <v>29.7</v>
      </c>
      <c r="L82" s="3">
        <v>36700</v>
      </c>
      <c r="M82" s="3">
        <v>10.199999999999999</v>
      </c>
      <c r="N82" s="3">
        <v>1050000</v>
      </c>
      <c r="O82">
        <f t="shared" si="38"/>
        <v>4439024</v>
      </c>
      <c r="P82" s="3">
        <v>16100.000000000002</v>
      </c>
      <c r="Q82" s="3">
        <v>26.9</v>
      </c>
      <c r="R82" s="3">
        <f t="shared" si="39"/>
        <v>39.1</v>
      </c>
      <c r="S82" s="3">
        <v>23.4</v>
      </c>
      <c r="T82" s="3">
        <v>28500</v>
      </c>
      <c r="U82" s="3">
        <v>7.14</v>
      </c>
      <c r="V82" s="3">
        <v>102</v>
      </c>
      <c r="W82" s="3">
        <v>88.9</v>
      </c>
      <c r="X82" s="3">
        <v>7.94</v>
      </c>
      <c r="Y82" s="4">
        <f t="shared" si="40"/>
        <v>29.7</v>
      </c>
      <c r="Z82" s="4">
        <f t="shared" si="41"/>
        <v>72.3</v>
      </c>
      <c r="AA82" s="4">
        <f t="shared" si="42"/>
        <v>2900</v>
      </c>
      <c r="AB82" s="4">
        <f t="shared" si="43"/>
        <v>101</v>
      </c>
      <c r="AC82" s="3">
        <f t="shared" si="44"/>
        <v>193.50268405058327</v>
      </c>
      <c r="AD82" s="4">
        <f t="shared" si="45"/>
        <v>131.02000000000001</v>
      </c>
      <c r="AE82" s="4">
        <f t="shared" si="46"/>
        <v>189.97900000000004</v>
      </c>
      <c r="AF82" s="3">
        <f t="shared" si="47"/>
        <v>94.99</v>
      </c>
      <c r="AG82" s="4">
        <f t="shared" si="48"/>
        <v>7.94</v>
      </c>
      <c r="AH82" s="4">
        <f t="shared" si="49"/>
        <v>10</v>
      </c>
      <c r="AI82" s="4">
        <f t="shared" si="50"/>
        <v>6</v>
      </c>
      <c r="AJ82" s="5">
        <f t="shared" si="51"/>
        <v>5</v>
      </c>
      <c r="AK82" s="3">
        <v>8</v>
      </c>
      <c r="AL82" s="3">
        <f t="shared" si="52"/>
        <v>6</v>
      </c>
      <c r="AM82" s="3">
        <f t="shared" si="53"/>
        <v>0.94500000000000006</v>
      </c>
      <c r="AN82" s="3">
        <f t="shared" si="54"/>
        <v>1.43</v>
      </c>
      <c r="AO82" s="3">
        <f t="shared" si="55"/>
        <v>0.94500000000000006</v>
      </c>
      <c r="AP82" s="3">
        <f t="shared" si="34"/>
        <v>101</v>
      </c>
      <c r="AQ82" s="3">
        <f t="shared" si="56"/>
        <v>24</v>
      </c>
      <c r="AR82" s="3">
        <f t="shared" si="57"/>
        <v>180</v>
      </c>
      <c r="AS82" s="3">
        <f t="shared" si="35"/>
        <v>29</v>
      </c>
      <c r="AT82" s="3">
        <f t="shared" si="58"/>
        <v>72</v>
      </c>
      <c r="AU82" s="3">
        <f t="shared" si="36"/>
        <v>0</v>
      </c>
      <c r="AV82" s="3">
        <f t="shared" si="59"/>
        <v>72</v>
      </c>
      <c r="AW82">
        <f t="shared" si="60"/>
        <v>29</v>
      </c>
      <c r="AX82" s="3">
        <f t="shared" si="61"/>
        <v>29</v>
      </c>
      <c r="AY82" s="3">
        <f t="shared" si="62"/>
        <v>72</v>
      </c>
      <c r="AZ82" s="3">
        <f t="shared" si="63"/>
        <v>1</v>
      </c>
      <c r="BA82" s="3">
        <f t="shared" si="64"/>
        <v>1</v>
      </c>
      <c r="BB82" s="3">
        <f t="shared" si="65"/>
        <v>1</v>
      </c>
      <c r="BC82" s="3"/>
    </row>
    <row r="83" spans="3:55" x14ac:dyDescent="0.25">
      <c r="C83" s="3" t="s">
        <v>91</v>
      </c>
      <c r="D83" s="3">
        <v>9.1999999999999993</v>
      </c>
      <c r="E83" s="3">
        <v>1170</v>
      </c>
      <c r="F83" s="3">
        <f t="shared" si="37"/>
        <v>2340</v>
      </c>
      <c r="G83" s="3">
        <v>15.9</v>
      </c>
      <c r="H83" s="3">
        <v>1200000</v>
      </c>
      <c r="I83" s="3">
        <v>16600</v>
      </c>
      <c r="J83" s="3">
        <v>32</v>
      </c>
      <c r="K83" s="3">
        <v>29</v>
      </c>
      <c r="L83" s="3">
        <v>29700</v>
      </c>
      <c r="M83" s="3">
        <v>9.14</v>
      </c>
      <c r="N83" s="3">
        <v>862000</v>
      </c>
      <c r="O83">
        <f t="shared" si="38"/>
        <v>3532445.6</v>
      </c>
      <c r="P83" s="3">
        <v>13000</v>
      </c>
      <c r="Q83" s="3">
        <v>27.2</v>
      </c>
      <c r="R83" s="3">
        <f t="shared" si="39"/>
        <v>38.9</v>
      </c>
      <c r="S83" s="3">
        <v>22.8</v>
      </c>
      <c r="T83" s="3">
        <v>22900</v>
      </c>
      <c r="U83" s="3">
        <v>5.79</v>
      </c>
      <c r="V83" s="3">
        <v>102</v>
      </c>
      <c r="W83" s="3">
        <v>88.9</v>
      </c>
      <c r="X83" s="3">
        <v>6.35</v>
      </c>
      <c r="Y83" s="4">
        <f t="shared" si="40"/>
        <v>29</v>
      </c>
      <c r="Z83" s="4">
        <f t="shared" si="41"/>
        <v>73</v>
      </c>
      <c r="AA83" s="4">
        <f t="shared" si="42"/>
        <v>2340</v>
      </c>
      <c r="AB83" s="4">
        <f t="shared" si="43"/>
        <v>100</v>
      </c>
      <c r="AC83" s="3">
        <f t="shared" si="44"/>
        <v>197.392088</v>
      </c>
      <c r="AD83" s="4">
        <f t="shared" si="45"/>
        <v>132.41999999999999</v>
      </c>
      <c r="AE83" s="4">
        <f t="shared" si="46"/>
        <v>154.9314</v>
      </c>
      <c r="AF83" s="3">
        <f t="shared" si="47"/>
        <v>77.47</v>
      </c>
      <c r="AG83" s="4">
        <f t="shared" si="48"/>
        <v>6.35</v>
      </c>
      <c r="AH83" s="4">
        <f t="shared" si="49"/>
        <v>10</v>
      </c>
      <c r="AI83" s="4">
        <f t="shared" si="50"/>
        <v>5</v>
      </c>
      <c r="AJ83" s="5">
        <f t="shared" si="51"/>
        <v>5</v>
      </c>
      <c r="AK83" s="3">
        <v>8</v>
      </c>
      <c r="AL83" s="3">
        <f t="shared" si="52"/>
        <v>5</v>
      </c>
      <c r="AM83" s="3">
        <f t="shared" si="53"/>
        <v>0.78749999999999998</v>
      </c>
      <c r="AN83" s="3">
        <f t="shared" si="54"/>
        <v>1.1399999999999999</v>
      </c>
      <c r="AO83" s="3">
        <f t="shared" si="55"/>
        <v>0.78749999999999998</v>
      </c>
      <c r="AP83" s="3">
        <f t="shared" si="34"/>
        <v>98</v>
      </c>
      <c r="AQ83" s="3">
        <f t="shared" si="56"/>
        <v>20</v>
      </c>
      <c r="AR83" s="3">
        <f t="shared" si="57"/>
        <v>150</v>
      </c>
      <c r="AS83" s="3">
        <f t="shared" si="35"/>
        <v>28</v>
      </c>
      <c r="AT83" s="3">
        <f t="shared" si="58"/>
        <v>70</v>
      </c>
      <c r="AU83" s="3">
        <f t="shared" si="36"/>
        <v>0</v>
      </c>
      <c r="AV83" s="3">
        <f t="shared" si="59"/>
        <v>70</v>
      </c>
      <c r="AW83">
        <f t="shared" si="60"/>
        <v>28</v>
      </c>
      <c r="AX83" s="3">
        <f t="shared" si="61"/>
        <v>28</v>
      </c>
      <c r="AY83" s="3">
        <f t="shared" si="62"/>
        <v>70</v>
      </c>
      <c r="AZ83" s="3">
        <f t="shared" si="63"/>
        <v>1</v>
      </c>
      <c r="BA83" s="3">
        <f t="shared" si="64"/>
        <v>1</v>
      </c>
      <c r="BB83" s="3">
        <f t="shared" si="65"/>
        <v>1</v>
      </c>
      <c r="BC83" s="3"/>
    </row>
    <row r="84" spans="3:55" x14ac:dyDescent="0.25">
      <c r="C84" s="3" t="s">
        <v>92</v>
      </c>
      <c r="D84" s="3">
        <v>20.2</v>
      </c>
      <c r="E84" s="3">
        <v>2570</v>
      </c>
      <c r="F84" s="3">
        <f t="shared" si="37"/>
        <v>5140</v>
      </c>
      <c r="G84" s="3">
        <v>25.4</v>
      </c>
      <c r="H84" s="3">
        <v>2500000</v>
      </c>
      <c r="I84" s="3">
        <v>37400</v>
      </c>
      <c r="J84" s="3">
        <v>31.2</v>
      </c>
      <c r="K84" s="3">
        <v>34.799999999999997</v>
      </c>
      <c r="L84" s="3">
        <v>66900</v>
      </c>
      <c r="M84" s="3">
        <v>20.5</v>
      </c>
      <c r="N84" s="3">
        <v>1190000</v>
      </c>
      <c r="O84">
        <f t="shared" si="38"/>
        <v>6127060</v>
      </c>
      <c r="P84" s="3">
        <v>22000</v>
      </c>
      <c r="Q84" s="3">
        <v>21.5</v>
      </c>
      <c r="R84" s="3">
        <f t="shared" si="39"/>
        <v>34.5</v>
      </c>
      <c r="S84" s="3">
        <v>22</v>
      </c>
      <c r="T84" s="3">
        <v>40100</v>
      </c>
      <c r="U84" s="3">
        <v>12.7</v>
      </c>
      <c r="V84" s="3">
        <v>102</v>
      </c>
      <c r="W84" s="3">
        <v>76.2</v>
      </c>
      <c r="X84" s="3">
        <v>15.9</v>
      </c>
      <c r="Y84" s="4">
        <f t="shared" si="40"/>
        <v>34.799999999999997</v>
      </c>
      <c r="Z84" s="4">
        <f t="shared" si="41"/>
        <v>67.2</v>
      </c>
      <c r="AA84" s="4">
        <f t="shared" si="42"/>
        <v>5140</v>
      </c>
      <c r="AB84" s="4">
        <f t="shared" si="43"/>
        <v>103</v>
      </c>
      <c r="AC84" s="3">
        <f t="shared" si="44"/>
        <v>186.06097464417005</v>
      </c>
      <c r="AD84" s="4">
        <f t="shared" si="45"/>
        <v>128.22</v>
      </c>
      <c r="AE84" s="4">
        <f t="shared" si="46"/>
        <v>329.52540000000005</v>
      </c>
      <c r="AF84" s="3">
        <f t="shared" si="47"/>
        <v>164.76</v>
      </c>
      <c r="AG84" s="4">
        <f t="shared" si="48"/>
        <v>15.9</v>
      </c>
      <c r="AH84" s="4">
        <f t="shared" si="49"/>
        <v>10</v>
      </c>
      <c r="AI84" s="4">
        <f t="shared" si="50"/>
        <v>14</v>
      </c>
      <c r="AJ84" s="5">
        <f t="shared" si="51"/>
        <v>6</v>
      </c>
      <c r="AK84" s="3">
        <v>8</v>
      </c>
      <c r="AL84" s="3">
        <f t="shared" si="52"/>
        <v>8</v>
      </c>
      <c r="AM84" s="3">
        <f t="shared" si="53"/>
        <v>1.26</v>
      </c>
      <c r="AN84" s="3">
        <f t="shared" si="54"/>
        <v>2.86</v>
      </c>
      <c r="AO84" s="3">
        <f t="shared" si="55"/>
        <v>1.26</v>
      </c>
      <c r="AP84" s="3">
        <f t="shared" si="34"/>
        <v>131</v>
      </c>
      <c r="AQ84" s="3">
        <f t="shared" si="56"/>
        <v>32</v>
      </c>
      <c r="AR84" s="3">
        <f t="shared" si="57"/>
        <v>240</v>
      </c>
      <c r="AS84" s="3">
        <f t="shared" si="35"/>
        <v>45</v>
      </c>
      <c r="AT84" s="3">
        <f t="shared" si="58"/>
        <v>86</v>
      </c>
      <c r="AU84" s="3">
        <f t="shared" si="36"/>
        <v>0</v>
      </c>
      <c r="AV84" s="3">
        <f t="shared" si="59"/>
        <v>86</v>
      </c>
      <c r="AW84">
        <f t="shared" si="60"/>
        <v>45</v>
      </c>
      <c r="AX84" s="3">
        <f t="shared" si="61"/>
        <v>45</v>
      </c>
      <c r="AY84" s="3">
        <f t="shared" si="62"/>
        <v>86</v>
      </c>
      <c r="AZ84" s="3">
        <f t="shared" si="63"/>
        <v>1</v>
      </c>
      <c r="BA84" s="3">
        <f t="shared" si="64"/>
        <v>1</v>
      </c>
      <c r="BB84" s="3">
        <f t="shared" si="65"/>
        <v>1</v>
      </c>
      <c r="BC84" s="3"/>
    </row>
    <row r="85" spans="3:55" x14ac:dyDescent="0.25">
      <c r="C85" s="3" t="s">
        <v>93</v>
      </c>
      <c r="D85" s="3">
        <v>16.399999999999999</v>
      </c>
      <c r="E85" s="3">
        <v>2100</v>
      </c>
      <c r="F85" s="3">
        <f t="shared" si="37"/>
        <v>4200</v>
      </c>
      <c r="G85" s="3">
        <v>22.2</v>
      </c>
      <c r="H85" s="3">
        <v>2089999.9999999998</v>
      </c>
      <c r="I85" s="3">
        <v>30600</v>
      </c>
      <c r="J85" s="3">
        <v>31.5</v>
      </c>
      <c r="K85" s="3">
        <v>33.5</v>
      </c>
      <c r="L85" s="3">
        <v>55100</v>
      </c>
      <c r="M85" s="3">
        <v>19.100000000000001</v>
      </c>
      <c r="N85" s="3">
        <v>999000</v>
      </c>
      <c r="O85">
        <f t="shared" si="38"/>
        <v>4815402</v>
      </c>
      <c r="P85" s="3">
        <v>18000</v>
      </c>
      <c r="Q85" s="3">
        <v>21.8</v>
      </c>
      <c r="R85" s="3">
        <f t="shared" si="39"/>
        <v>33.9</v>
      </c>
      <c r="S85" s="3">
        <v>20.9</v>
      </c>
      <c r="T85" s="3">
        <v>32600</v>
      </c>
      <c r="U85" s="3">
        <v>10.3</v>
      </c>
      <c r="V85" s="3">
        <v>102</v>
      </c>
      <c r="W85" s="3">
        <v>76.2</v>
      </c>
      <c r="X85" s="3">
        <v>12.7</v>
      </c>
      <c r="Y85" s="4">
        <f t="shared" si="40"/>
        <v>33.5</v>
      </c>
      <c r="Z85" s="4">
        <f t="shared" si="41"/>
        <v>68.5</v>
      </c>
      <c r="AA85" s="4">
        <f t="shared" si="42"/>
        <v>4200</v>
      </c>
      <c r="AB85" s="4">
        <f t="shared" si="43"/>
        <v>102</v>
      </c>
      <c r="AC85" s="3">
        <f t="shared" si="44"/>
        <v>189.72711264898115</v>
      </c>
      <c r="AD85" s="4">
        <f t="shared" si="45"/>
        <v>129.62</v>
      </c>
      <c r="AE85" s="4">
        <f t="shared" si="46"/>
        <v>272.202</v>
      </c>
      <c r="AF85" s="3">
        <f t="shared" si="47"/>
        <v>136.1</v>
      </c>
      <c r="AG85" s="4">
        <f t="shared" si="48"/>
        <v>12.7</v>
      </c>
      <c r="AH85" s="4">
        <f t="shared" si="49"/>
        <v>10</v>
      </c>
      <c r="AI85" s="4">
        <f t="shared" si="50"/>
        <v>11</v>
      </c>
      <c r="AJ85" s="5">
        <f t="shared" si="51"/>
        <v>5</v>
      </c>
      <c r="AK85" s="3">
        <v>8</v>
      </c>
      <c r="AL85" s="3">
        <f t="shared" si="52"/>
        <v>8</v>
      </c>
      <c r="AM85" s="3">
        <f t="shared" si="53"/>
        <v>1.26</v>
      </c>
      <c r="AN85" s="3">
        <f t="shared" si="54"/>
        <v>2.29</v>
      </c>
      <c r="AO85" s="3">
        <f t="shared" si="55"/>
        <v>1.26</v>
      </c>
      <c r="AP85" s="3">
        <f t="shared" si="34"/>
        <v>108</v>
      </c>
      <c r="AQ85" s="3">
        <f t="shared" si="56"/>
        <v>32</v>
      </c>
      <c r="AR85" s="3">
        <f t="shared" si="57"/>
        <v>240</v>
      </c>
      <c r="AS85" s="3">
        <f t="shared" si="35"/>
        <v>35</v>
      </c>
      <c r="AT85" s="3">
        <f t="shared" si="58"/>
        <v>73</v>
      </c>
      <c r="AU85" s="3">
        <f t="shared" si="36"/>
        <v>0</v>
      </c>
      <c r="AV85" s="3">
        <f t="shared" si="59"/>
        <v>73</v>
      </c>
      <c r="AW85">
        <f t="shared" si="60"/>
        <v>35</v>
      </c>
      <c r="AX85" s="3">
        <f t="shared" si="61"/>
        <v>35</v>
      </c>
      <c r="AY85" s="3">
        <f t="shared" si="62"/>
        <v>73</v>
      </c>
      <c r="AZ85" s="3">
        <f t="shared" si="63"/>
        <v>1</v>
      </c>
      <c r="BA85" s="3">
        <f t="shared" si="64"/>
        <v>1</v>
      </c>
      <c r="BB85" s="3">
        <f t="shared" si="65"/>
        <v>1</v>
      </c>
      <c r="BC85" s="3"/>
    </row>
    <row r="86" spans="3:55" x14ac:dyDescent="0.25">
      <c r="C86" s="3" t="s">
        <v>94</v>
      </c>
      <c r="D86" s="3">
        <v>12.6</v>
      </c>
      <c r="E86" s="3">
        <v>1610</v>
      </c>
      <c r="F86" s="3">
        <f t="shared" si="37"/>
        <v>3220</v>
      </c>
      <c r="G86" s="3">
        <v>19.100000000000001</v>
      </c>
      <c r="H86" s="3">
        <v>1640000</v>
      </c>
      <c r="I86" s="3">
        <v>23600</v>
      </c>
      <c r="J86" s="3">
        <v>32</v>
      </c>
      <c r="K86" s="3">
        <v>32.299999999999997</v>
      </c>
      <c r="L86" s="3">
        <v>42600</v>
      </c>
      <c r="M86" s="3">
        <v>17.3</v>
      </c>
      <c r="N86" s="3">
        <v>787000</v>
      </c>
      <c r="O86">
        <f t="shared" si="38"/>
        <v>3538489.8</v>
      </c>
      <c r="P86" s="3">
        <v>13900</v>
      </c>
      <c r="Q86" s="3">
        <v>22.2</v>
      </c>
      <c r="R86" s="3">
        <f t="shared" si="39"/>
        <v>33.1</v>
      </c>
      <c r="S86" s="3">
        <v>19.7</v>
      </c>
      <c r="T86" s="3">
        <v>24900</v>
      </c>
      <c r="U86" s="3">
        <v>7.9</v>
      </c>
      <c r="V86" s="3">
        <v>102</v>
      </c>
      <c r="W86" s="3">
        <v>76.2</v>
      </c>
      <c r="X86" s="3">
        <v>9.5299999999999994</v>
      </c>
      <c r="Y86" s="4">
        <f t="shared" si="40"/>
        <v>32.299999999999997</v>
      </c>
      <c r="Z86" s="4">
        <f t="shared" si="41"/>
        <v>69.7</v>
      </c>
      <c r="AA86" s="4">
        <f t="shared" si="42"/>
        <v>3220</v>
      </c>
      <c r="AB86" s="4">
        <f t="shared" si="43"/>
        <v>100</v>
      </c>
      <c r="AC86" s="3">
        <f t="shared" si="44"/>
        <v>197.392088</v>
      </c>
      <c r="AD86" s="4">
        <f t="shared" si="45"/>
        <v>132.41999999999999</v>
      </c>
      <c r="AE86" s="4">
        <f t="shared" si="46"/>
        <v>213.19619999999998</v>
      </c>
      <c r="AF86" s="3">
        <f t="shared" si="47"/>
        <v>106.6</v>
      </c>
      <c r="AG86" s="4">
        <f t="shared" si="48"/>
        <v>9.5299999999999994</v>
      </c>
      <c r="AH86" s="4">
        <f t="shared" si="49"/>
        <v>10</v>
      </c>
      <c r="AI86" s="4">
        <f t="shared" si="50"/>
        <v>8</v>
      </c>
      <c r="AJ86" s="5">
        <f t="shared" si="51"/>
        <v>5</v>
      </c>
      <c r="AK86" s="3">
        <v>8</v>
      </c>
      <c r="AL86" s="3">
        <f t="shared" si="52"/>
        <v>8</v>
      </c>
      <c r="AM86" s="3">
        <f t="shared" si="53"/>
        <v>1.26</v>
      </c>
      <c r="AN86" s="3">
        <f t="shared" si="54"/>
        <v>1.72</v>
      </c>
      <c r="AO86" s="3">
        <f t="shared" si="55"/>
        <v>1.26</v>
      </c>
      <c r="AP86" s="3">
        <f t="shared" si="34"/>
        <v>85</v>
      </c>
      <c r="AQ86" s="3">
        <f t="shared" si="56"/>
        <v>32</v>
      </c>
      <c r="AR86" s="3">
        <f t="shared" si="57"/>
        <v>240</v>
      </c>
      <c r="AS86" s="3">
        <f t="shared" si="35"/>
        <v>27</v>
      </c>
      <c r="AT86" s="3">
        <f t="shared" si="58"/>
        <v>58</v>
      </c>
      <c r="AU86" s="3">
        <f t="shared" si="36"/>
        <v>0</v>
      </c>
      <c r="AV86" s="3">
        <f t="shared" si="59"/>
        <v>58</v>
      </c>
      <c r="AW86">
        <f t="shared" si="60"/>
        <v>32</v>
      </c>
      <c r="AX86" s="3">
        <f t="shared" si="61"/>
        <v>32</v>
      </c>
      <c r="AY86" s="3">
        <f t="shared" si="62"/>
        <v>58</v>
      </c>
      <c r="AZ86" s="3">
        <f t="shared" si="63"/>
        <v>0</v>
      </c>
      <c r="BA86" s="3">
        <f t="shared" si="64"/>
        <v>1</v>
      </c>
      <c r="BB86" s="3">
        <f t="shared" si="65"/>
        <v>0</v>
      </c>
      <c r="BC86" s="3"/>
    </row>
    <row r="87" spans="3:55" x14ac:dyDescent="0.25">
      <c r="C87" s="3" t="s">
        <v>95</v>
      </c>
      <c r="D87" s="3">
        <v>10.7</v>
      </c>
      <c r="E87" s="3">
        <v>1350</v>
      </c>
      <c r="F87" s="3">
        <f t="shared" si="37"/>
        <v>2700</v>
      </c>
      <c r="G87" s="3">
        <v>17.5</v>
      </c>
      <c r="H87" s="3">
        <v>1400000</v>
      </c>
      <c r="I87" s="3">
        <v>20000</v>
      </c>
      <c r="J87" s="3">
        <v>32.299999999999997</v>
      </c>
      <c r="K87" s="3">
        <v>31.8</v>
      </c>
      <c r="L87" s="3">
        <v>35900</v>
      </c>
      <c r="M87" s="3">
        <v>16.7</v>
      </c>
      <c r="N87" s="3">
        <v>674000</v>
      </c>
      <c r="O87">
        <f t="shared" si="38"/>
        <v>2916187</v>
      </c>
      <c r="P87" s="3">
        <v>11800</v>
      </c>
      <c r="Q87" s="3">
        <v>22.4</v>
      </c>
      <c r="R87" s="3">
        <f t="shared" si="39"/>
        <v>32.9</v>
      </c>
      <c r="S87" s="3">
        <v>19.100000000000001</v>
      </c>
      <c r="T87" s="3">
        <v>21000</v>
      </c>
      <c r="U87" s="3">
        <v>6.63</v>
      </c>
      <c r="V87" s="3">
        <v>102</v>
      </c>
      <c r="W87" s="3">
        <v>76.2</v>
      </c>
      <c r="X87" s="3">
        <v>7.94</v>
      </c>
      <c r="Y87" s="4">
        <f t="shared" si="40"/>
        <v>31.8</v>
      </c>
      <c r="Z87" s="4">
        <f t="shared" si="41"/>
        <v>70.2</v>
      </c>
      <c r="AA87" s="4">
        <f t="shared" si="42"/>
        <v>2700</v>
      </c>
      <c r="AB87" s="4">
        <f t="shared" si="43"/>
        <v>99</v>
      </c>
      <c r="AC87" s="3">
        <f t="shared" si="44"/>
        <v>201.39994694418937</v>
      </c>
      <c r="AD87" s="4">
        <f t="shared" si="45"/>
        <v>133.83000000000001</v>
      </c>
      <c r="AE87" s="4">
        <f t="shared" si="46"/>
        <v>180.67050000000003</v>
      </c>
      <c r="AF87" s="3">
        <f t="shared" si="47"/>
        <v>90.34</v>
      </c>
      <c r="AG87" s="4">
        <f t="shared" si="48"/>
        <v>7.94</v>
      </c>
      <c r="AH87" s="4">
        <f t="shared" si="49"/>
        <v>10</v>
      </c>
      <c r="AI87" s="4">
        <f t="shared" si="50"/>
        <v>6</v>
      </c>
      <c r="AJ87" s="5">
        <f t="shared" si="51"/>
        <v>5</v>
      </c>
      <c r="AK87" s="3">
        <v>8</v>
      </c>
      <c r="AL87" s="3">
        <f t="shared" si="52"/>
        <v>6</v>
      </c>
      <c r="AM87" s="3">
        <f t="shared" si="53"/>
        <v>0.94500000000000006</v>
      </c>
      <c r="AN87" s="3">
        <f t="shared" si="54"/>
        <v>1.43</v>
      </c>
      <c r="AO87" s="3">
        <f t="shared" si="55"/>
        <v>0.94500000000000006</v>
      </c>
      <c r="AP87" s="3">
        <f t="shared" si="34"/>
        <v>96</v>
      </c>
      <c r="AQ87" s="3">
        <f t="shared" si="56"/>
        <v>24</v>
      </c>
      <c r="AR87" s="3">
        <f t="shared" si="57"/>
        <v>180</v>
      </c>
      <c r="AS87" s="3">
        <f t="shared" si="35"/>
        <v>30</v>
      </c>
      <c r="AT87" s="3">
        <f t="shared" si="58"/>
        <v>66</v>
      </c>
      <c r="AU87" s="3">
        <f t="shared" si="36"/>
        <v>0</v>
      </c>
      <c r="AV87" s="3">
        <f t="shared" si="59"/>
        <v>66</v>
      </c>
      <c r="AW87">
        <f t="shared" si="60"/>
        <v>30</v>
      </c>
      <c r="AX87" s="3">
        <f t="shared" si="61"/>
        <v>30</v>
      </c>
      <c r="AY87" s="3">
        <f t="shared" si="62"/>
        <v>66</v>
      </c>
      <c r="AZ87" s="3">
        <f t="shared" si="63"/>
        <v>1</v>
      </c>
      <c r="BA87" s="3">
        <f t="shared" si="64"/>
        <v>1</v>
      </c>
      <c r="BB87" s="3">
        <f t="shared" si="65"/>
        <v>1</v>
      </c>
      <c r="BC87" s="3"/>
    </row>
    <row r="88" spans="3:55" x14ac:dyDescent="0.25">
      <c r="C88" s="3" t="s">
        <v>96</v>
      </c>
      <c r="D88" s="3">
        <v>8.6</v>
      </c>
      <c r="E88" s="3">
        <v>1090</v>
      </c>
      <c r="F88" s="3">
        <f t="shared" si="37"/>
        <v>2180</v>
      </c>
      <c r="G88" s="3">
        <v>15.9</v>
      </c>
      <c r="H88" s="3">
        <v>1140000</v>
      </c>
      <c r="I88" s="3">
        <v>16200</v>
      </c>
      <c r="J88" s="3">
        <v>32.299999999999997</v>
      </c>
      <c r="K88" s="3">
        <v>31</v>
      </c>
      <c r="L88" s="3">
        <v>29000</v>
      </c>
      <c r="M88" s="3">
        <v>15.7</v>
      </c>
      <c r="N88" s="3">
        <v>554000</v>
      </c>
      <c r="O88">
        <f t="shared" si="38"/>
        <v>2301680.7999999998</v>
      </c>
      <c r="P88" s="3">
        <v>9590</v>
      </c>
      <c r="Q88" s="3">
        <v>22.5</v>
      </c>
      <c r="R88" s="3">
        <f t="shared" si="39"/>
        <v>32.5</v>
      </c>
      <c r="S88" s="3">
        <v>18.399999999999999</v>
      </c>
      <c r="T88" s="3">
        <v>16900</v>
      </c>
      <c r="U88" s="3">
        <v>5.36</v>
      </c>
      <c r="V88" s="3">
        <v>102</v>
      </c>
      <c r="W88" s="3">
        <v>76.2</v>
      </c>
      <c r="X88" s="3">
        <v>6.35</v>
      </c>
      <c r="Y88" s="4">
        <f t="shared" si="40"/>
        <v>31</v>
      </c>
      <c r="Z88" s="4">
        <f t="shared" si="41"/>
        <v>71</v>
      </c>
      <c r="AA88" s="4">
        <f t="shared" si="42"/>
        <v>2180</v>
      </c>
      <c r="AB88" s="4">
        <f t="shared" si="43"/>
        <v>99</v>
      </c>
      <c r="AC88" s="3">
        <f t="shared" si="44"/>
        <v>201.39994694418937</v>
      </c>
      <c r="AD88" s="4">
        <f t="shared" si="45"/>
        <v>133.83000000000001</v>
      </c>
      <c r="AE88" s="4">
        <f t="shared" si="46"/>
        <v>145.87470000000002</v>
      </c>
      <c r="AF88" s="3">
        <f t="shared" si="47"/>
        <v>74.5</v>
      </c>
      <c r="AG88" s="4">
        <f t="shared" si="48"/>
        <v>6.35</v>
      </c>
      <c r="AH88" s="4">
        <f t="shared" si="49"/>
        <v>10</v>
      </c>
      <c r="AI88" s="4">
        <f t="shared" si="50"/>
        <v>5</v>
      </c>
      <c r="AJ88" s="5">
        <f t="shared" si="51"/>
        <v>5</v>
      </c>
      <c r="AK88" s="3">
        <v>8</v>
      </c>
      <c r="AL88" s="3">
        <f t="shared" si="52"/>
        <v>5</v>
      </c>
      <c r="AM88" s="3">
        <f t="shared" si="53"/>
        <v>0.78749999999999998</v>
      </c>
      <c r="AN88" s="3">
        <f t="shared" si="54"/>
        <v>1.1399999999999999</v>
      </c>
      <c r="AO88" s="3">
        <f t="shared" si="55"/>
        <v>0.78749999999999998</v>
      </c>
      <c r="AP88" s="3">
        <f t="shared" si="34"/>
        <v>95</v>
      </c>
      <c r="AQ88" s="3">
        <f t="shared" si="56"/>
        <v>20</v>
      </c>
      <c r="AR88" s="3">
        <f t="shared" si="57"/>
        <v>150</v>
      </c>
      <c r="AS88" s="3">
        <f t="shared" si="35"/>
        <v>29</v>
      </c>
      <c r="AT88" s="3">
        <f t="shared" si="58"/>
        <v>66</v>
      </c>
      <c r="AU88" s="3">
        <f t="shared" si="36"/>
        <v>0</v>
      </c>
      <c r="AV88" s="3">
        <f t="shared" si="59"/>
        <v>66</v>
      </c>
      <c r="AW88">
        <f t="shared" si="60"/>
        <v>29</v>
      </c>
      <c r="AX88" s="3">
        <f t="shared" si="61"/>
        <v>29</v>
      </c>
      <c r="AY88" s="3">
        <f t="shared" si="62"/>
        <v>66</v>
      </c>
      <c r="AZ88" s="3">
        <f t="shared" si="63"/>
        <v>1</v>
      </c>
      <c r="BA88" s="3">
        <f t="shared" si="64"/>
        <v>1</v>
      </c>
      <c r="BB88" s="3">
        <f t="shared" si="65"/>
        <v>1</v>
      </c>
      <c r="BC88" s="3"/>
    </row>
    <row r="89" spans="3:55" x14ac:dyDescent="0.25">
      <c r="C89" s="3" t="s">
        <v>97</v>
      </c>
      <c r="D89" s="3">
        <v>16.5</v>
      </c>
      <c r="E89" s="3">
        <v>2100</v>
      </c>
      <c r="F89" s="3">
        <f t="shared" si="37"/>
        <v>4200</v>
      </c>
      <c r="G89" s="3">
        <v>22.2</v>
      </c>
      <c r="H89" s="3">
        <v>1510000</v>
      </c>
      <c r="I89" s="3">
        <v>24300</v>
      </c>
      <c r="J89" s="3">
        <v>26.7</v>
      </c>
      <c r="K89" s="3">
        <v>26.7</v>
      </c>
      <c r="L89" s="3">
        <v>43600</v>
      </c>
      <c r="M89" s="3">
        <v>11.8</v>
      </c>
      <c r="N89" s="3">
        <v>1510000</v>
      </c>
      <c r="O89">
        <f t="shared" si="38"/>
        <v>7240538</v>
      </c>
      <c r="P89" s="3">
        <v>24300</v>
      </c>
      <c r="Q89" s="3">
        <v>26.7</v>
      </c>
      <c r="R89" s="3">
        <f t="shared" si="39"/>
        <v>41.5</v>
      </c>
      <c r="S89" s="3">
        <v>26.7</v>
      </c>
      <c r="T89" s="3">
        <v>43600</v>
      </c>
      <c r="U89" s="3">
        <v>11.8</v>
      </c>
      <c r="V89" s="3">
        <v>88.9</v>
      </c>
      <c r="W89" s="3">
        <v>88.9</v>
      </c>
      <c r="X89" s="3">
        <v>12.7</v>
      </c>
      <c r="Y89" s="4">
        <f t="shared" si="40"/>
        <v>26.7</v>
      </c>
      <c r="Z89" s="4">
        <f t="shared" si="41"/>
        <v>62.2</v>
      </c>
      <c r="AA89" s="4">
        <f t="shared" si="42"/>
        <v>4200</v>
      </c>
      <c r="AB89" s="4">
        <f t="shared" si="43"/>
        <v>120</v>
      </c>
      <c r="AC89" s="3">
        <f t="shared" si="44"/>
        <v>137.07783888888889</v>
      </c>
      <c r="AD89" s="4">
        <f t="shared" si="45"/>
        <v>104.87</v>
      </c>
      <c r="AE89" s="4">
        <f t="shared" si="46"/>
        <v>220.227</v>
      </c>
      <c r="AF89" s="3">
        <f t="shared" si="47"/>
        <v>110.11</v>
      </c>
      <c r="AG89" s="4">
        <f t="shared" si="48"/>
        <v>12.7</v>
      </c>
      <c r="AH89" s="4">
        <f t="shared" si="49"/>
        <v>10</v>
      </c>
      <c r="AI89" s="4">
        <f t="shared" si="50"/>
        <v>11</v>
      </c>
      <c r="AJ89" s="5">
        <f t="shared" si="51"/>
        <v>5</v>
      </c>
      <c r="AK89" s="3">
        <v>8</v>
      </c>
      <c r="AL89" s="3">
        <f t="shared" si="52"/>
        <v>8</v>
      </c>
      <c r="AM89" s="3">
        <f t="shared" si="53"/>
        <v>1.26</v>
      </c>
      <c r="AN89" s="3">
        <f t="shared" si="54"/>
        <v>2.29</v>
      </c>
      <c r="AO89" s="3">
        <f t="shared" si="55"/>
        <v>1.26</v>
      </c>
      <c r="AP89" s="3">
        <f t="shared" si="34"/>
        <v>87</v>
      </c>
      <c r="AQ89" s="3">
        <f t="shared" si="56"/>
        <v>32</v>
      </c>
      <c r="AR89" s="3">
        <f t="shared" si="57"/>
        <v>240</v>
      </c>
      <c r="AS89" s="3">
        <f t="shared" si="35"/>
        <v>26</v>
      </c>
      <c r="AT89" s="3">
        <f t="shared" si="58"/>
        <v>61</v>
      </c>
      <c r="AU89" s="3">
        <f t="shared" si="36"/>
        <v>0</v>
      </c>
      <c r="AV89" s="3">
        <f t="shared" si="59"/>
        <v>61</v>
      </c>
      <c r="AW89">
        <f t="shared" si="60"/>
        <v>32</v>
      </c>
      <c r="AX89" s="3">
        <f t="shared" si="61"/>
        <v>32</v>
      </c>
      <c r="AY89" s="3">
        <f t="shared" si="62"/>
        <v>61</v>
      </c>
      <c r="AZ89" s="3">
        <f t="shared" si="63"/>
        <v>0</v>
      </c>
      <c r="BA89" s="3">
        <f t="shared" si="64"/>
        <v>1</v>
      </c>
      <c r="BB89" s="3">
        <f t="shared" si="65"/>
        <v>0</v>
      </c>
      <c r="BC89" s="3"/>
    </row>
    <row r="90" spans="3:55" x14ac:dyDescent="0.25">
      <c r="C90" s="3" t="s">
        <v>98</v>
      </c>
      <c r="D90" s="3">
        <v>14.6</v>
      </c>
      <c r="E90" s="3">
        <v>1860</v>
      </c>
      <c r="F90" s="3">
        <f t="shared" si="37"/>
        <v>3720</v>
      </c>
      <c r="G90" s="3">
        <v>20.7</v>
      </c>
      <c r="H90" s="3">
        <v>1350000</v>
      </c>
      <c r="I90" s="3">
        <v>21600</v>
      </c>
      <c r="J90" s="3">
        <v>26.9</v>
      </c>
      <c r="K90" s="3">
        <v>26.2</v>
      </c>
      <c r="L90" s="3">
        <v>38700</v>
      </c>
      <c r="M90" s="3">
        <v>10.5</v>
      </c>
      <c r="N90" s="3">
        <v>1350000</v>
      </c>
      <c r="O90">
        <f t="shared" si="38"/>
        <v>6321196.7999999998</v>
      </c>
      <c r="P90" s="3">
        <v>21600</v>
      </c>
      <c r="Q90" s="3">
        <v>26.9</v>
      </c>
      <c r="R90" s="3">
        <f t="shared" si="39"/>
        <v>41.2</v>
      </c>
      <c r="S90" s="3">
        <v>26.2</v>
      </c>
      <c r="T90" s="3">
        <v>38700</v>
      </c>
      <c r="U90" s="3">
        <v>10.5</v>
      </c>
      <c r="V90" s="3">
        <v>88.9</v>
      </c>
      <c r="W90" s="3">
        <v>88.9</v>
      </c>
      <c r="X90" s="3">
        <v>11.1</v>
      </c>
      <c r="Y90" s="4">
        <f t="shared" si="40"/>
        <v>26.2</v>
      </c>
      <c r="Z90" s="4">
        <f t="shared" si="41"/>
        <v>62.7</v>
      </c>
      <c r="AA90" s="4">
        <f t="shared" si="42"/>
        <v>3720</v>
      </c>
      <c r="AB90" s="4">
        <f t="shared" si="43"/>
        <v>119</v>
      </c>
      <c r="AC90" s="3">
        <f t="shared" si="44"/>
        <v>139.39134806863922</v>
      </c>
      <c r="AD90" s="4">
        <f t="shared" si="45"/>
        <v>106.21</v>
      </c>
      <c r="AE90" s="4">
        <f t="shared" si="46"/>
        <v>197.55059999999997</v>
      </c>
      <c r="AF90" s="3">
        <f t="shared" si="47"/>
        <v>98.78</v>
      </c>
      <c r="AG90" s="4">
        <f t="shared" si="48"/>
        <v>11.1</v>
      </c>
      <c r="AH90" s="4">
        <f t="shared" si="49"/>
        <v>10</v>
      </c>
      <c r="AI90" s="4">
        <f t="shared" si="50"/>
        <v>10</v>
      </c>
      <c r="AJ90" s="5">
        <f t="shared" si="51"/>
        <v>5</v>
      </c>
      <c r="AK90" s="3">
        <v>8</v>
      </c>
      <c r="AL90" s="3">
        <f t="shared" si="52"/>
        <v>8</v>
      </c>
      <c r="AM90" s="3">
        <f t="shared" si="53"/>
        <v>1.26</v>
      </c>
      <c r="AN90" s="3">
        <f t="shared" si="54"/>
        <v>2</v>
      </c>
      <c r="AO90" s="3">
        <f t="shared" si="55"/>
        <v>1.26</v>
      </c>
      <c r="AP90" s="3">
        <f t="shared" si="34"/>
        <v>78</v>
      </c>
      <c r="AQ90" s="3">
        <f t="shared" si="56"/>
        <v>32</v>
      </c>
      <c r="AR90" s="3">
        <f t="shared" si="57"/>
        <v>240</v>
      </c>
      <c r="AS90" s="3">
        <f t="shared" si="35"/>
        <v>23</v>
      </c>
      <c r="AT90" s="3">
        <f t="shared" si="58"/>
        <v>55</v>
      </c>
      <c r="AU90" s="3">
        <f t="shared" si="36"/>
        <v>0</v>
      </c>
      <c r="AV90" s="3">
        <f t="shared" si="59"/>
        <v>55</v>
      </c>
      <c r="AW90">
        <f t="shared" si="60"/>
        <v>32</v>
      </c>
      <c r="AX90" s="3">
        <f t="shared" si="61"/>
        <v>32</v>
      </c>
      <c r="AY90" s="3">
        <f t="shared" si="62"/>
        <v>55</v>
      </c>
      <c r="AZ90" s="3">
        <f t="shared" si="63"/>
        <v>0</v>
      </c>
      <c r="BA90" s="3">
        <f t="shared" si="64"/>
        <v>1</v>
      </c>
      <c r="BB90" s="3">
        <f t="shared" si="65"/>
        <v>0</v>
      </c>
      <c r="BC90" s="3"/>
    </row>
    <row r="91" spans="3:55" x14ac:dyDescent="0.25">
      <c r="C91" s="3" t="s">
        <v>99</v>
      </c>
      <c r="D91" s="3">
        <v>12.6</v>
      </c>
      <c r="E91" s="3">
        <v>1610</v>
      </c>
      <c r="F91" s="3">
        <f t="shared" si="37"/>
        <v>3220</v>
      </c>
      <c r="G91" s="3">
        <v>19.100000000000001</v>
      </c>
      <c r="H91" s="3">
        <v>1190000</v>
      </c>
      <c r="I91" s="3">
        <v>18800</v>
      </c>
      <c r="J91" s="3">
        <v>27.2</v>
      </c>
      <c r="K91" s="3">
        <v>25.4</v>
      </c>
      <c r="L91" s="3">
        <v>33800</v>
      </c>
      <c r="M91" s="3">
        <v>9.07</v>
      </c>
      <c r="N91" s="3">
        <v>1190000</v>
      </c>
      <c r="O91">
        <f t="shared" si="38"/>
        <v>5355795.1999999993</v>
      </c>
      <c r="P91" s="3">
        <v>18800</v>
      </c>
      <c r="Q91" s="3">
        <v>27.2</v>
      </c>
      <c r="R91" s="3">
        <f t="shared" si="39"/>
        <v>40.799999999999997</v>
      </c>
      <c r="S91" s="3">
        <v>25.4</v>
      </c>
      <c r="T91" s="3">
        <v>33800</v>
      </c>
      <c r="U91" s="3">
        <v>9.07</v>
      </c>
      <c r="V91" s="3">
        <v>88.9</v>
      </c>
      <c r="W91" s="3">
        <v>88.9</v>
      </c>
      <c r="X91" s="3">
        <v>9.5299999999999994</v>
      </c>
      <c r="Y91" s="4">
        <f t="shared" si="40"/>
        <v>25.4</v>
      </c>
      <c r="Z91" s="4">
        <f t="shared" si="41"/>
        <v>63.500000000000007</v>
      </c>
      <c r="AA91" s="4">
        <f t="shared" si="42"/>
        <v>3220</v>
      </c>
      <c r="AB91" s="4">
        <f t="shared" si="43"/>
        <v>118</v>
      </c>
      <c r="AC91" s="3">
        <f t="shared" si="44"/>
        <v>141.76392415972421</v>
      </c>
      <c r="AD91" s="4">
        <f t="shared" si="45"/>
        <v>107.55</v>
      </c>
      <c r="AE91" s="4">
        <f t="shared" si="46"/>
        <v>173.15549999999999</v>
      </c>
      <c r="AF91" s="3">
        <f t="shared" si="47"/>
        <v>86.58</v>
      </c>
      <c r="AG91" s="4">
        <f t="shared" si="48"/>
        <v>9.5299999999999994</v>
      </c>
      <c r="AH91" s="4">
        <f t="shared" si="49"/>
        <v>10</v>
      </c>
      <c r="AI91" s="4">
        <f t="shared" si="50"/>
        <v>8</v>
      </c>
      <c r="AJ91" s="5">
        <f t="shared" si="51"/>
        <v>5</v>
      </c>
      <c r="AK91" s="3">
        <v>8</v>
      </c>
      <c r="AL91" s="3">
        <f t="shared" si="52"/>
        <v>8</v>
      </c>
      <c r="AM91" s="3">
        <f t="shared" si="53"/>
        <v>1.26</v>
      </c>
      <c r="AN91" s="3">
        <f t="shared" si="54"/>
        <v>1.72</v>
      </c>
      <c r="AO91" s="3">
        <f t="shared" si="55"/>
        <v>1.26</v>
      </c>
      <c r="AP91" s="3">
        <f t="shared" si="34"/>
        <v>69</v>
      </c>
      <c r="AQ91" s="3">
        <f t="shared" si="56"/>
        <v>32</v>
      </c>
      <c r="AR91" s="3">
        <f t="shared" si="57"/>
        <v>240</v>
      </c>
      <c r="AS91" s="3">
        <f t="shared" si="35"/>
        <v>20</v>
      </c>
      <c r="AT91" s="3">
        <f t="shared" si="58"/>
        <v>49</v>
      </c>
      <c r="AU91" s="3">
        <f t="shared" si="36"/>
        <v>0</v>
      </c>
      <c r="AV91" s="3">
        <f t="shared" si="59"/>
        <v>49</v>
      </c>
      <c r="AW91">
        <f t="shared" si="60"/>
        <v>32</v>
      </c>
      <c r="AX91" s="3">
        <f t="shared" si="61"/>
        <v>32</v>
      </c>
      <c r="AY91" s="3">
        <f t="shared" si="62"/>
        <v>49</v>
      </c>
      <c r="AZ91" s="3">
        <f t="shared" si="63"/>
        <v>0</v>
      </c>
      <c r="BA91" s="3">
        <f t="shared" si="64"/>
        <v>1</v>
      </c>
      <c r="BB91" s="3">
        <f t="shared" si="65"/>
        <v>0</v>
      </c>
      <c r="BC91" s="3"/>
    </row>
    <row r="92" spans="3:55" x14ac:dyDescent="0.25">
      <c r="C92" s="3" t="s">
        <v>100</v>
      </c>
      <c r="D92" s="3">
        <v>10.7</v>
      </c>
      <c r="E92" s="3">
        <v>1350</v>
      </c>
      <c r="F92" s="3">
        <f t="shared" si="37"/>
        <v>2700</v>
      </c>
      <c r="G92" s="3">
        <v>17.5</v>
      </c>
      <c r="H92" s="3">
        <v>1020000</v>
      </c>
      <c r="I92" s="3">
        <v>15900</v>
      </c>
      <c r="J92" s="3">
        <v>27.4</v>
      </c>
      <c r="K92" s="3">
        <v>24.9</v>
      </c>
      <c r="L92" s="3">
        <v>28500</v>
      </c>
      <c r="M92" s="3">
        <v>7.62</v>
      </c>
      <c r="N92" s="3">
        <v>1020000</v>
      </c>
      <c r="O92">
        <f t="shared" si="38"/>
        <v>4453827</v>
      </c>
      <c r="P92" s="3">
        <v>15900</v>
      </c>
      <c r="Q92" s="3">
        <v>27.4</v>
      </c>
      <c r="R92" s="3">
        <f t="shared" si="39"/>
        <v>40.6</v>
      </c>
      <c r="S92" s="3">
        <v>24.9</v>
      </c>
      <c r="T92" s="3">
        <v>28500</v>
      </c>
      <c r="U92" s="3">
        <v>7.62</v>
      </c>
      <c r="V92" s="3">
        <v>88.9</v>
      </c>
      <c r="W92" s="3">
        <v>88.9</v>
      </c>
      <c r="X92" s="3">
        <v>7.94</v>
      </c>
      <c r="Y92" s="4">
        <f t="shared" si="40"/>
        <v>24.9</v>
      </c>
      <c r="Z92" s="4">
        <f t="shared" si="41"/>
        <v>64</v>
      </c>
      <c r="AA92" s="4">
        <f t="shared" si="42"/>
        <v>2700</v>
      </c>
      <c r="AB92" s="4">
        <f t="shared" si="43"/>
        <v>117</v>
      </c>
      <c r="AC92" s="3">
        <f t="shared" si="44"/>
        <v>144.19759514939003</v>
      </c>
      <c r="AD92" s="4">
        <f t="shared" si="45"/>
        <v>108.9</v>
      </c>
      <c r="AE92" s="4">
        <f t="shared" si="46"/>
        <v>147.01499999999999</v>
      </c>
      <c r="AF92" s="3">
        <f t="shared" si="47"/>
        <v>74.5</v>
      </c>
      <c r="AG92" s="4">
        <f t="shared" si="48"/>
        <v>7.94</v>
      </c>
      <c r="AH92" s="4">
        <f t="shared" si="49"/>
        <v>10</v>
      </c>
      <c r="AI92" s="4">
        <f t="shared" si="50"/>
        <v>6</v>
      </c>
      <c r="AJ92" s="5">
        <f t="shared" si="51"/>
        <v>5</v>
      </c>
      <c r="AK92" s="3">
        <v>8</v>
      </c>
      <c r="AL92" s="3">
        <f t="shared" si="52"/>
        <v>6</v>
      </c>
      <c r="AM92" s="3">
        <f t="shared" si="53"/>
        <v>0.94500000000000006</v>
      </c>
      <c r="AN92" s="3">
        <f t="shared" si="54"/>
        <v>1.43</v>
      </c>
      <c r="AO92" s="3">
        <f t="shared" si="55"/>
        <v>0.94500000000000006</v>
      </c>
      <c r="AP92" s="3">
        <f t="shared" si="34"/>
        <v>79</v>
      </c>
      <c r="AQ92" s="3">
        <f t="shared" si="56"/>
        <v>24</v>
      </c>
      <c r="AR92" s="3">
        <f t="shared" si="57"/>
        <v>180</v>
      </c>
      <c r="AS92" s="3">
        <f t="shared" si="35"/>
        <v>22</v>
      </c>
      <c r="AT92" s="3">
        <f t="shared" si="58"/>
        <v>57</v>
      </c>
      <c r="AU92" s="3">
        <f t="shared" si="36"/>
        <v>0</v>
      </c>
      <c r="AV92" s="3">
        <f t="shared" si="59"/>
        <v>57</v>
      </c>
      <c r="AW92">
        <f t="shared" si="60"/>
        <v>24</v>
      </c>
      <c r="AX92" s="3">
        <f t="shared" si="61"/>
        <v>24</v>
      </c>
      <c r="AY92" s="3">
        <f t="shared" si="62"/>
        <v>57</v>
      </c>
      <c r="AZ92" s="3">
        <f t="shared" si="63"/>
        <v>0</v>
      </c>
      <c r="BA92" s="3">
        <f t="shared" si="64"/>
        <v>1</v>
      </c>
      <c r="BB92" s="3">
        <f t="shared" si="65"/>
        <v>0</v>
      </c>
      <c r="BC92" s="3"/>
    </row>
    <row r="93" spans="3:55" x14ac:dyDescent="0.25">
      <c r="C93" s="3" t="s">
        <v>101</v>
      </c>
      <c r="D93" s="3">
        <v>8.6</v>
      </c>
      <c r="E93" s="3">
        <v>1100</v>
      </c>
      <c r="F93" s="3">
        <f t="shared" si="37"/>
        <v>2200</v>
      </c>
      <c r="G93" s="3">
        <v>15.9</v>
      </c>
      <c r="H93" s="3">
        <v>832000</v>
      </c>
      <c r="I93" s="3">
        <v>12900</v>
      </c>
      <c r="J93" s="3">
        <v>27.7</v>
      </c>
      <c r="K93" s="3">
        <v>24.2</v>
      </c>
      <c r="L93" s="3">
        <v>23100</v>
      </c>
      <c r="M93" s="3">
        <v>6.17</v>
      </c>
      <c r="N93" s="3">
        <v>832000</v>
      </c>
      <c r="O93">
        <f t="shared" si="38"/>
        <v>3539808</v>
      </c>
      <c r="P93" s="3">
        <v>12900</v>
      </c>
      <c r="Q93" s="3">
        <v>27.7</v>
      </c>
      <c r="R93" s="3">
        <f t="shared" si="39"/>
        <v>40.1</v>
      </c>
      <c r="S93" s="3">
        <v>24.2</v>
      </c>
      <c r="T93" s="3">
        <v>23100</v>
      </c>
      <c r="U93" s="3">
        <v>6.17</v>
      </c>
      <c r="V93" s="3">
        <v>88.9</v>
      </c>
      <c r="W93" s="3">
        <v>88.9</v>
      </c>
      <c r="X93" s="3">
        <v>6.35</v>
      </c>
      <c r="Y93" s="4">
        <f t="shared" si="40"/>
        <v>24.2</v>
      </c>
      <c r="Z93" s="4">
        <f t="shared" si="41"/>
        <v>64.7</v>
      </c>
      <c r="AA93" s="4">
        <f t="shared" si="42"/>
        <v>2200</v>
      </c>
      <c r="AB93" s="4">
        <f t="shared" si="43"/>
        <v>116</v>
      </c>
      <c r="AC93" s="3">
        <f t="shared" si="44"/>
        <v>146.69447681331746</v>
      </c>
      <c r="AD93" s="4">
        <f t="shared" si="45"/>
        <v>110.26</v>
      </c>
      <c r="AE93" s="4">
        <f t="shared" si="46"/>
        <v>121.286</v>
      </c>
      <c r="AF93" s="3">
        <f t="shared" si="47"/>
        <v>74.5</v>
      </c>
      <c r="AG93" s="4">
        <f t="shared" si="48"/>
        <v>6.35</v>
      </c>
      <c r="AH93" s="4">
        <f t="shared" si="49"/>
        <v>10</v>
      </c>
      <c r="AI93" s="4">
        <f t="shared" si="50"/>
        <v>5</v>
      </c>
      <c r="AJ93" s="5">
        <f t="shared" si="51"/>
        <v>5</v>
      </c>
      <c r="AK93" s="3">
        <v>8</v>
      </c>
      <c r="AL93" s="3">
        <f t="shared" si="52"/>
        <v>5</v>
      </c>
      <c r="AM93" s="3">
        <f t="shared" si="53"/>
        <v>0.78749999999999998</v>
      </c>
      <c r="AN93" s="3">
        <f t="shared" si="54"/>
        <v>1.1399999999999999</v>
      </c>
      <c r="AO93" s="3">
        <f t="shared" si="55"/>
        <v>0.78749999999999998</v>
      </c>
      <c r="AP93" s="3">
        <f t="shared" si="34"/>
        <v>95</v>
      </c>
      <c r="AQ93" s="3">
        <f t="shared" si="56"/>
        <v>20</v>
      </c>
      <c r="AR93" s="3">
        <f t="shared" si="57"/>
        <v>150</v>
      </c>
      <c r="AS93" s="3">
        <f t="shared" si="35"/>
        <v>26</v>
      </c>
      <c r="AT93" s="3">
        <f t="shared" si="58"/>
        <v>69</v>
      </c>
      <c r="AU93" s="3">
        <f t="shared" si="36"/>
        <v>0</v>
      </c>
      <c r="AV93" s="3">
        <f t="shared" si="59"/>
        <v>69</v>
      </c>
      <c r="AW93">
        <f t="shared" si="60"/>
        <v>26</v>
      </c>
      <c r="AX93" s="3">
        <f t="shared" si="61"/>
        <v>26</v>
      </c>
      <c r="AY93" s="3">
        <f t="shared" si="62"/>
        <v>69</v>
      </c>
      <c r="AZ93" s="3">
        <f t="shared" si="63"/>
        <v>1</v>
      </c>
      <c r="BA93" s="3">
        <f t="shared" si="64"/>
        <v>1</v>
      </c>
      <c r="BB93" s="3">
        <f t="shared" si="65"/>
        <v>1</v>
      </c>
      <c r="BC93" s="3"/>
    </row>
    <row r="94" spans="3:55" x14ac:dyDescent="0.25">
      <c r="C94" s="3" t="s">
        <v>102</v>
      </c>
      <c r="D94" s="3">
        <v>15.1</v>
      </c>
      <c r="E94" s="3">
        <v>1950</v>
      </c>
      <c r="F94" s="3">
        <f t="shared" si="37"/>
        <v>3900</v>
      </c>
      <c r="G94" s="3">
        <v>22.2</v>
      </c>
      <c r="H94" s="3">
        <v>1440000</v>
      </c>
      <c r="I94" s="3">
        <v>23800</v>
      </c>
      <c r="J94" s="3">
        <v>27.2</v>
      </c>
      <c r="K94" s="3">
        <v>28.4</v>
      </c>
      <c r="L94" s="3">
        <v>42800</v>
      </c>
      <c r="M94" s="3">
        <v>12.2</v>
      </c>
      <c r="N94" s="3">
        <v>966000</v>
      </c>
      <c r="O94">
        <f t="shared" si="38"/>
        <v>4796199</v>
      </c>
      <c r="P94" s="3">
        <v>17900</v>
      </c>
      <c r="Q94" s="3">
        <v>22.3</v>
      </c>
      <c r="R94" s="3">
        <f t="shared" si="39"/>
        <v>35.1</v>
      </c>
      <c r="S94" s="3">
        <v>22.1</v>
      </c>
      <c r="T94" s="3">
        <v>32299.999999999996</v>
      </c>
      <c r="U94" s="3">
        <v>10.9</v>
      </c>
      <c r="V94" s="3">
        <v>88.9</v>
      </c>
      <c r="W94" s="3">
        <v>76.2</v>
      </c>
      <c r="X94" s="3">
        <v>12.7</v>
      </c>
      <c r="Y94" s="4">
        <f t="shared" si="40"/>
        <v>28.4</v>
      </c>
      <c r="Z94" s="4">
        <f t="shared" si="41"/>
        <v>60.500000000000007</v>
      </c>
      <c r="AA94" s="4">
        <f t="shared" si="42"/>
        <v>3900</v>
      </c>
      <c r="AB94" s="4">
        <f t="shared" si="43"/>
        <v>118</v>
      </c>
      <c r="AC94" s="3">
        <f t="shared" si="44"/>
        <v>141.76392415972421</v>
      </c>
      <c r="AD94" s="4">
        <f t="shared" si="45"/>
        <v>107.55</v>
      </c>
      <c r="AE94" s="4">
        <f t="shared" si="46"/>
        <v>209.7225</v>
      </c>
      <c r="AF94" s="3">
        <f t="shared" si="47"/>
        <v>104.86</v>
      </c>
      <c r="AG94" s="4">
        <f t="shared" si="48"/>
        <v>12.7</v>
      </c>
      <c r="AH94" s="4">
        <f t="shared" si="49"/>
        <v>10</v>
      </c>
      <c r="AI94" s="4">
        <f t="shared" si="50"/>
        <v>11</v>
      </c>
      <c r="AJ94" s="5">
        <f t="shared" si="51"/>
        <v>5</v>
      </c>
      <c r="AK94" s="3">
        <v>8</v>
      </c>
      <c r="AL94" s="3">
        <f t="shared" si="52"/>
        <v>8</v>
      </c>
      <c r="AM94" s="3">
        <f t="shared" si="53"/>
        <v>1.26</v>
      </c>
      <c r="AN94" s="3">
        <f t="shared" si="54"/>
        <v>2.29</v>
      </c>
      <c r="AO94" s="3">
        <f t="shared" si="55"/>
        <v>1.26</v>
      </c>
      <c r="AP94" s="3">
        <f t="shared" si="34"/>
        <v>83</v>
      </c>
      <c r="AQ94" s="3">
        <f t="shared" si="56"/>
        <v>32</v>
      </c>
      <c r="AR94" s="3">
        <f t="shared" si="57"/>
        <v>240</v>
      </c>
      <c r="AS94" s="3">
        <f t="shared" si="35"/>
        <v>27</v>
      </c>
      <c r="AT94" s="3">
        <f t="shared" si="58"/>
        <v>56</v>
      </c>
      <c r="AU94" s="3">
        <f t="shared" si="36"/>
        <v>0</v>
      </c>
      <c r="AV94" s="3">
        <f t="shared" si="59"/>
        <v>56</v>
      </c>
      <c r="AW94">
        <f t="shared" si="60"/>
        <v>32</v>
      </c>
      <c r="AX94" s="3">
        <f t="shared" si="61"/>
        <v>32</v>
      </c>
      <c r="AY94" s="3">
        <f t="shared" si="62"/>
        <v>56</v>
      </c>
      <c r="AZ94" s="3">
        <f t="shared" si="63"/>
        <v>0</v>
      </c>
      <c r="BA94" s="3">
        <f t="shared" si="64"/>
        <v>1</v>
      </c>
      <c r="BB94" s="3">
        <f t="shared" si="65"/>
        <v>0</v>
      </c>
      <c r="BC94" s="3"/>
    </row>
    <row r="95" spans="3:55" x14ac:dyDescent="0.25">
      <c r="C95" s="3" t="s">
        <v>103</v>
      </c>
      <c r="D95" s="3">
        <v>13.5</v>
      </c>
      <c r="E95" s="3">
        <v>1720</v>
      </c>
      <c r="F95" s="3">
        <f t="shared" si="37"/>
        <v>3440</v>
      </c>
      <c r="G95" s="3">
        <v>20.7</v>
      </c>
      <c r="H95" s="3">
        <v>1290000</v>
      </c>
      <c r="I95" s="3">
        <v>21100</v>
      </c>
      <c r="J95" s="3">
        <v>27.4</v>
      </c>
      <c r="K95" s="3">
        <v>27.7</v>
      </c>
      <c r="L95" s="3">
        <v>38000</v>
      </c>
      <c r="M95" s="3">
        <v>11.4</v>
      </c>
      <c r="N95" s="3">
        <v>870000</v>
      </c>
      <c r="O95">
        <f t="shared" si="38"/>
        <v>4155740</v>
      </c>
      <c r="P95" s="3">
        <v>15900</v>
      </c>
      <c r="Q95" s="3">
        <v>22.5</v>
      </c>
      <c r="R95" s="3">
        <f t="shared" si="39"/>
        <v>34.799999999999997</v>
      </c>
      <c r="S95" s="3">
        <v>21.5</v>
      </c>
      <c r="T95" s="3">
        <v>28700</v>
      </c>
      <c r="U95" s="3">
        <v>9.68</v>
      </c>
      <c r="V95" s="3">
        <v>88.9</v>
      </c>
      <c r="W95" s="3">
        <v>76.2</v>
      </c>
      <c r="X95" s="3">
        <v>11.1</v>
      </c>
      <c r="Y95" s="4">
        <f t="shared" si="40"/>
        <v>27.7</v>
      </c>
      <c r="Z95" s="4">
        <f t="shared" si="41"/>
        <v>61.2</v>
      </c>
      <c r="AA95" s="4">
        <f t="shared" si="42"/>
        <v>3440</v>
      </c>
      <c r="AB95" s="4">
        <f t="shared" si="43"/>
        <v>117</v>
      </c>
      <c r="AC95" s="3">
        <f t="shared" si="44"/>
        <v>144.19759514939003</v>
      </c>
      <c r="AD95" s="4">
        <f t="shared" si="45"/>
        <v>108.9</v>
      </c>
      <c r="AE95" s="4">
        <f t="shared" si="46"/>
        <v>187.30799999999999</v>
      </c>
      <c r="AF95" s="3">
        <f t="shared" si="47"/>
        <v>93.65</v>
      </c>
      <c r="AG95" s="4">
        <f t="shared" si="48"/>
        <v>11.1</v>
      </c>
      <c r="AH95" s="4">
        <f t="shared" si="49"/>
        <v>10</v>
      </c>
      <c r="AI95" s="4">
        <f t="shared" si="50"/>
        <v>10</v>
      </c>
      <c r="AJ95" s="5">
        <f t="shared" si="51"/>
        <v>5</v>
      </c>
      <c r="AK95" s="3">
        <v>8</v>
      </c>
      <c r="AL95" s="3">
        <f t="shared" si="52"/>
        <v>8</v>
      </c>
      <c r="AM95" s="3">
        <f t="shared" si="53"/>
        <v>1.26</v>
      </c>
      <c r="AN95" s="3">
        <f t="shared" si="54"/>
        <v>2</v>
      </c>
      <c r="AO95" s="3">
        <f t="shared" si="55"/>
        <v>1.26</v>
      </c>
      <c r="AP95" s="3">
        <f t="shared" si="34"/>
        <v>74</v>
      </c>
      <c r="AQ95" s="3">
        <f t="shared" si="56"/>
        <v>32</v>
      </c>
      <c r="AR95" s="3">
        <f t="shared" si="57"/>
        <v>240</v>
      </c>
      <c r="AS95" s="3">
        <f t="shared" si="35"/>
        <v>23</v>
      </c>
      <c r="AT95" s="3">
        <f t="shared" si="58"/>
        <v>51</v>
      </c>
      <c r="AU95" s="3">
        <f t="shared" si="36"/>
        <v>0</v>
      </c>
      <c r="AV95" s="3">
        <f t="shared" si="59"/>
        <v>51</v>
      </c>
      <c r="AW95">
        <f t="shared" si="60"/>
        <v>32</v>
      </c>
      <c r="AX95" s="3">
        <f t="shared" si="61"/>
        <v>32</v>
      </c>
      <c r="AY95" s="3">
        <f t="shared" si="62"/>
        <v>51</v>
      </c>
      <c r="AZ95" s="3">
        <f t="shared" si="63"/>
        <v>0</v>
      </c>
      <c r="BA95" s="3">
        <f t="shared" si="64"/>
        <v>1</v>
      </c>
      <c r="BB95" s="3">
        <f t="shared" si="65"/>
        <v>0</v>
      </c>
      <c r="BC95" s="3"/>
    </row>
    <row r="96" spans="3:55" x14ac:dyDescent="0.25">
      <c r="C96" s="3" t="s">
        <v>104</v>
      </c>
      <c r="D96" s="3">
        <v>11.7</v>
      </c>
      <c r="E96" s="3">
        <v>1500</v>
      </c>
      <c r="F96" s="3">
        <f t="shared" si="37"/>
        <v>3000</v>
      </c>
      <c r="G96" s="3">
        <v>19.100000000000001</v>
      </c>
      <c r="H96" s="3">
        <v>1140000</v>
      </c>
      <c r="I96" s="3">
        <v>18400</v>
      </c>
      <c r="J96" s="3">
        <v>27.7</v>
      </c>
      <c r="K96" s="3">
        <v>27.2</v>
      </c>
      <c r="L96" s="3">
        <v>33300</v>
      </c>
      <c r="M96" s="3">
        <v>10.3</v>
      </c>
      <c r="N96" s="3">
        <v>766000</v>
      </c>
      <c r="O96">
        <f t="shared" si="38"/>
        <v>3544430</v>
      </c>
      <c r="P96" s="3">
        <v>13900</v>
      </c>
      <c r="Q96" s="3">
        <v>22.7</v>
      </c>
      <c r="R96" s="3">
        <f t="shared" si="39"/>
        <v>34.4</v>
      </c>
      <c r="S96" s="3">
        <v>20.9</v>
      </c>
      <c r="T96" s="3">
        <v>24900</v>
      </c>
      <c r="U96" s="3">
        <v>8.41</v>
      </c>
      <c r="V96" s="3">
        <v>88.9</v>
      </c>
      <c r="W96" s="3">
        <v>76.2</v>
      </c>
      <c r="X96" s="3">
        <v>9.5299999999999994</v>
      </c>
      <c r="Y96" s="4">
        <f t="shared" si="40"/>
        <v>27.2</v>
      </c>
      <c r="Z96" s="4">
        <f t="shared" si="41"/>
        <v>61.7</v>
      </c>
      <c r="AA96" s="4">
        <f t="shared" si="42"/>
        <v>3000</v>
      </c>
      <c r="AB96" s="4">
        <f t="shared" si="43"/>
        <v>116</v>
      </c>
      <c r="AC96" s="3">
        <f t="shared" si="44"/>
        <v>146.69447681331746</v>
      </c>
      <c r="AD96" s="4">
        <f t="shared" si="45"/>
        <v>110.26</v>
      </c>
      <c r="AE96" s="4">
        <f t="shared" si="46"/>
        <v>165.39</v>
      </c>
      <c r="AF96" s="3">
        <f t="shared" si="47"/>
        <v>82.7</v>
      </c>
      <c r="AG96" s="4">
        <f t="shared" si="48"/>
        <v>9.5299999999999994</v>
      </c>
      <c r="AH96" s="4">
        <f t="shared" si="49"/>
        <v>10</v>
      </c>
      <c r="AI96" s="4">
        <f t="shared" si="50"/>
        <v>8</v>
      </c>
      <c r="AJ96" s="5">
        <f t="shared" si="51"/>
        <v>5</v>
      </c>
      <c r="AK96" s="3">
        <v>8</v>
      </c>
      <c r="AL96" s="3">
        <f t="shared" si="52"/>
        <v>8</v>
      </c>
      <c r="AM96" s="3">
        <f t="shared" si="53"/>
        <v>1.26</v>
      </c>
      <c r="AN96" s="3">
        <f t="shared" si="54"/>
        <v>1.72</v>
      </c>
      <c r="AO96" s="3">
        <f t="shared" si="55"/>
        <v>1.26</v>
      </c>
      <c r="AP96" s="3">
        <f t="shared" si="34"/>
        <v>66</v>
      </c>
      <c r="AQ96" s="3">
        <f t="shared" si="56"/>
        <v>32</v>
      </c>
      <c r="AR96" s="3">
        <f t="shared" si="57"/>
        <v>240</v>
      </c>
      <c r="AS96" s="3">
        <f t="shared" si="35"/>
        <v>20</v>
      </c>
      <c r="AT96" s="3">
        <f t="shared" si="58"/>
        <v>46</v>
      </c>
      <c r="AU96" s="3">
        <f t="shared" si="36"/>
        <v>0</v>
      </c>
      <c r="AV96" s="3">
        <f t="shared" si="59"/>
        <v>46</v>
      </c>
      <c r="AW96">
        <f t="shared" si="60"/>
        <v>32</v>
      </c>
      <c r="AX96" s="3">
        <f t="shared" si="61"/>
        <v>32</v>
      </c>
      <c r="AY96" s="3">
        <f t="shared" si="62"/>
        <v>46</v>
      </c>
      <c r="AZ96" s="3">
        <f t="shared" si="63"/>
        <v>0</v>
      </c>
      <c r="BA96" s="3">
        <f t="shared" si="64"/>
        <v>1</v>
      </c>
      <c r="BB96" s="3">
        <f t="shared" si="65"/>
        <v>0</v>
      </c>
      <c r="BC96" s="3"/>
    </row>
    <row r="97" spans="3:55" x14ac:dyDescent="0.25">
      <c r="C97" s="3" t="s">
        <v>105</v>
      </c>
      <c r="D97" s="3">
        <v>9.8000000000000007</v>
      </c>
      <c r="E97" s="3">
        <v>1260</v>
      </c>
      <c r="F97" s="3">
        <f t="shared" si="37"/>
        <v>2520</v>
      </c>
      <c r="G97" s="3">
        <v>17.5</v>
      </c>
      <c r="H97" s="3">
        <v>970000</v>
      </c>
      <c r="I97" s="3">
        <v>15600</v>
      </c>
      <c r="J97" s="3">
        <v>27.7</v>
      </c>
      <c r="K97" s="3">
        <v>26.7</v>
      </c>
      <c r="L97" s="3">
        <v>28200</v>
      </c>
      <c r="M97" s="3">
        <v>9.65</v>
      </c>
      <c r="N97" s="3">
        <v>658000</v>
      </c>
      <c r="O97">
        <f t="shared" si="38"/>
        <v>2929026.8</v>
      </c>
      <c r="P97" s="3">
        <v>11800</v>
      </c>
      <c r="Q97" s="3">
        <v>22.9</v>
      </c>
      <c r="R97" s="3">
        <f t="shared" si="39"/>
        <v>34.1</v>
      </c>
      <c r="S97" s="3">
        <v>20.3</v>
      </c>
      <c r="T97" s="3">
        <v>21000</v>
      </c>
      <c r="U97" s="3">
        <v>7.09</v>
      </c>
      <c r="V97" s="3">
        <v>88.9</v>
      </c>
      <c r="W97" s="3">
        <v>76.2</v>
      </c>
      <c r="X97" s="3">
        <v>7.94</v>
      </c>
      <c r="Y97" s="4">
        <f t="shared" si="40"/>
        <v>26.7</v>
      </c>
      <c r="Z97" s="4">
        <f t="shared" si="41"/>
        <v>62.2</v>
      </c>
      <c r="AA97" s="4">
        <f t="shared" si="42"/>
        <v>2520</v>
      </c>
      <c r="AB97" s="4">
        <f t="shared" si="43"/>
        <v>116</v>
      </c>
      <c r="AC97" s="3">
        <f t="shared" si="44"/>
        <v>146.69447681331746</v>
      </c>
      <c r="AD97" s="4">
        <f t="shared" si="45"/>
        <v>110.26</v>
      </c>
      <c r="AE97" s="4">
        <f t="shared" si="46"/>
        <v>138.92760000000001</v>
      </c>
      <c r="AF97" s="3">
        <f t="shared" si="47"/>
        <v>74.5</v>
      </c>
      <c r="AG97" s="4">
        <f t="shared" si="48"/>
        <v>7.94</v>
      </c>
      <c r="AH97" s="4">
        <f t="shared" si="49"/>
        <v>10</v>
      </c>
      <c r="AI97" s="4">
        <f t="shared" si="50"/>
        <v>6</v>
      </c>
      <c r="AJ97" s="5">
        <f t="shared" si="51"/>
        <v>5</v>
      </c>
      <c r="AK97" s="3">
        <v>8</v>
      </c>
      <c r="AL97" s="3">
        <f t="shared" si="52"/>
        <v>6</v>
      </c>
      <c r="AM97" s="3">
        <f t="shared" si="53"/>
        <v>0.94500000000000006</v>
      </c>
      <c r="AN97" s="3">
        <f t="shared" si="54"/>
        <v>1.43</v>
      </c>
      <c r="AO97" s="3">
        <f t="shared" si="55"/>
        <v>0.94500000000000006</v>
      </c>
      <c r="AP97" s="3">
        <f t="shared" si="34"/>
        <v>79</v>
      </c>
      <c r="AQ97" s="3">
        <f t="shared" si="56"/>
        <v>24</v>
      </c>
      <c r="AR97" s="3">
        <f t="shared" si="57"/>
        <v>180</v>
      </c>
      <c r="AS97" s="3">
        <f t="shared" si="35"/>
        <v>24</v>
      </c>
      <c r="AT97" s="3">
        <f t="shared" si="58"/>
        <v>55</v>
      </c>
      <c r="AU97" s="3">
        <f t="shared" si="36"/>
        <v>0</v>
      </c>
      <c r="AV97" s="3">
        <f t="shared" si="59"/>
        <v>55</v>
      </c>
      <c r="AW97">
        <f t="shared" si="60"/>
        <v>24</v>
      </c>
      <c r="AX97" s="3">
        <f t="shared" si="61"/>
        <v>24</v>
      </c>
      <c r="AY97" s="3">
        <f t="shared" si="62"/>
        <v>55</v>
      </c>
      <c r="AZ97" s="3">
        <f t="shared" si="63"/>
        <v>0</v>
      </c>
      <c r="BA97" s="3">
        <f t="shared" si="64"/>
        <v>1</v>
      </c>
      <c r="BB97" s="3">
        <f t="shared" si="65"/>
        <v>0</v>
      </c>
      <c r="BC97" s="3"/>
    </row>
    <row r="98" spans="3:55" x14ac:dyDescent="0.25">
      <c r="C98" s="3" t="s">
        <v>106</v>
      </c>
      <c r="D98" s="3">
        <v>8</v>
      </c>
      <c r="E98" s="3">
        <v>1020</v>
      </c>
      <c r="F98" s="3">
        <f t="shared" si="37"/>
        <v>2040</v>
      </c>
      <c r="G98" s="3">
        <v>15.9</v>
      </c>
      <c r="H98" s="3">
        <v>799000</v>
      </c>
      <c r="I98" s="3">
        <v>12700</v>
      </c>
      <c r="J98" s="3">
        <v>27.9</v>
      </c>
      <c r="K98" s="3">
        <v>25.9</v>
      </c>
      <c r="L98" s="3">
        <v>22800</v>
      </c>
      <c r="M98" s="3">
        <v>8.64</v>
      </c>
      <c r="N98" s="3">
        <v>541000</v>
      </c>
      <c r="O98">
        <f t="shared" si="38"/>
        <v>2316526.4000000004</v>
      </c>
      <c r="P98" s="3">
        <v>9590</v>
      </c>
      <c r="Q98" s="3">
        <v>23.1</v>
      </c>
      <c r="R98" s="3">
        <f t="shared" si="39"/>
        <v>33.700000000000003</v>
      </c>
      <c r="S98" s="3">
        <v>19.600000000000001</v>
      </c>
      <c r="T98" s="3">
        <v>17000</v>
      </c>
      <c r="U98" s="3">
        <v>5.74</v>
      </c>
      <c r="V98" s="3">
        <v>88.9</v>
      </c>
      <c r="W98" s="3">
        <v>76.2</v>
      </c>
      <c r="X98" s="3">
        <v>6.35</v>
      </c>
      <c r="Y98" s="4">
        <f t="shared" si="40"/>
        <v>25.9</v>
      </c>
      <c r="Z98" s="4">
        <f t="shared" si="41"/>
        <v>63.000000000000007</v>
      </c>
      <c r="AA98" s="4">
        <f t="shared" si="42"/>
        <v>2040</v>
      </c>
      <c r="AB98" s="4">
        <f t="shared" si="43"/>
        <v>115</v>
      </c>
      <c r="AC98" s="3">
        <f t="shared" si="44"/>
        <v>149.25677731568996</v>
      </c>
      <c r="AD98" s="4">
        <f t="shared" si="45"/>
        <v>111.61</v>
      </c>
      <c r="AE98" s="4">
        <f t="shared" si="46"/>
        <v>113.84219999999999</v>
      </c>
      <c r="AF98" s="3">
        <f t="shared" si="47"/>
        <v>74.5</v>
      </c>
      <c r="AG98" s="4">
        <f t="shared" si="48"/>
        <v>6.35</v>
      </c>
      <c r="AH98" s="4">
        <f t="shared" si="49"/>
        <v>10</v>
      </c>
      <c r="AI98" s="4">
        <f t="shared" si="50"/>
        <v>5</v>
      </c>
      <c r="AJ98" s="5">
        <f t="shared" si="51"/>
        <v>5</v>
      </c>
      <c r="AK98" s="3">
        <v>8</v>
      </c>
      <c r="AL98" s="3">
        <f t="shared" si="52"/>
        <v>5</v>
      </c>
      <c r="AM98" s="3">
        <f t="shared" si="53"/>
        <v>0.78749999999999998</v>
      </c>
      <c r="AN98" s="3">
        <f t="shared" si="54"/>
        <v>1.1399999999999999</v>
      </c>
      <c r="AO98" s="3">
        <f t="shared" si="55"/>
        <v>0.78749999999999998</v>
      </c>
      <c r="AP98" s="3">
        <f t="shared" si="34"/>
        <v>95</v>
      </c>
      <c r="AQ98" s="3">
        <f t="shared" si="56"/>
        <v>20</v>
      </c>
      <c r="AR98" s="3">
        <f t="shared" si="57"/>
        <v>150</v>
      </c>
      <c r="AS98" s="3">
        <f t="shared" si="35"/>
        <v>28</v>
      </c>
      <c r="AT98" s="3">
        <f t="shared" si="58"/>
        <v>67</v>
      </c>
      <c r="AU98" s="3">
        <f t="shared" si="36"/>
        <v>0</v>
      </c>
      <c r="AV98" s="3">
        <f t="shared" si="59"/>
        <v>67</v>
      </c>
      <c r="AW98">
        <f t="shared" si="60"/>
        <v>28</v>
      </c>
      <c r="AX98" s="3">
        <f t="shared" si="61"/>
        <v>28</v>
      </c>
      <c r="AY98" s="3">
        <f t="shared" si="62"/>
        <v>67</v>
      </c>
      <c r="AZ98" s="3">
        <f t="shared" si="63"/>
        <v>1</v>
      </c>
      <c r="BA98" s="3">
        <f t="shared" si="64"/>
        <v>1</v>
      </c>
      <c r="BB98" s="3">
        <f t="shared" si="65"/>
        <v>1</v>
      </c>
      <c r="BC98" s="3"/>
    </row>
    <row r="99" spans="3:55" x14ac:dyDescent="0.25">
      <c r="C99" s="3" t="s">
        <v>107</v>
      </c>
      <c r="D99" s="3">
        <v>13.9</v>
      </c>
      <c r="E99" s="3">
        <v>1790</v>
      </c>
      <c r="F99" s="3">
        <f t="shared" si="37"/>
        <v>3580</v>
      </c>
      <c r="G99" s="3">
        <v>22.2</v>
      </c>
      <c r="H99" s="3">
        <v>1350000</v>
      </c>
      <c r="I99" s="3">
        <v>23100</v>
      </c>
      <c r="J99" s="3">
        <v>27.4</v>
      </c>
      <c r="K99" s="3">
        <v>30.5</v>
      </c>
      <c r="L99" s="3">
        <v>41300</v>
      </c>
      <c r="M99" s="3">
        <v>18.5</v>
      </c>
      <c r="N99" s="3">
        <v>566000</v>
      </c>
      <c r="O99">
        <f t="shared" si="38"/>
        <v>2993027.2</v>
      </c>
      <c r="P99" s="3">
        <v>12400</v>
      </c>
      <c r="Q99" s="3">
        <v>17.8</v>
      </c>
      <c r="R99" s="3">
        <f t="shared" si="39"/>
        <v>28.9</v>
      </c>
      <c r="S99" s="3">
        <v>17.8</v>
      </c>
      <c r="T99" s="3">
        <v>22800</v>
      </c>
      <c r="U99" s="3">
        <v>10.1</v>
      </c>
      <c r="V99" s="3">
        <v>88.9</v>
      </c>
      <c r="W99" s="3">
        <v>63.5</v>
      </c>
      <c r="X99" s="3">
        <v>12.7</v>
      </c>
      <c r="Y99" s="4">
        <f t="shared" si="40"/>
        <v>30.5</v>
      </c>
      <c r="Z99" s="4">
        <f t="shared" si="41"/>
        <v>58.400000000000006</v>
      </c>
      <c r="AA99" s="4">
        <f t="shared" si="42"/>
        <v>3580</v>
      </c>
      <c r="AB99" s="4">
        <f t="shared" si="43"/>
        <v>117</v>
      </c>
      <c r="AC99" s="3">
        <f t="shared" si="44"/>
        <v>144.19759514939003</v>
      </c>
      <c r="AD99" s="4">
        <f t="shared" si="45"/>
        <v>108.9</v>
      </c>
      <c r="AE99" s="4">
        <f t="shared" si="46"/>
        <v>194.93100000000001</v>
      </c>
      <c r="AF99" s="3">
        <f t="shared" si="47"/>
        <v>97.47</v>
      </c>
      <c r="AG99" s="4">
        <f t="shared" si="48"/>
        <v>12.7</v>
      </c>
      <c r="AH99" s="4">
        <f t="shared" si="49"/>
        <v>10</v>
      </c>
      <c r="AI99" s="4">
        <f t="shared" si="50"/>
        <v>11</v>
      </c>
      <c r="AJ99" s="5">
        <f t="shared" si="51"/>
        <v>5</v>
      </c>
      <c r="AK99" s="3">
        <v>8</v>
      </c>
      <c r="AL99" s="3">
        <f t="shared" si="52"/>
        <v>8</v>
      </c>
      <c r="AM99" s="3">
        <f t="shared" si="53"/>
        <v>1.26</v>
      </c>
      <c r="AN99" s="3">
        <f t="shared" si="54"/>
        <v>2.29</v>
      </c>
      <c r="AO99" s="3">
        <f t="shared" si="55"/>
        <v>1.26</v>
      </c>
      <c r="AP99" s="3">
        <f t="shared" si="34"/>
        <v>77</v>
      </c>
      <c r="AQ99" s="3">
        <f t="shared" si="56"/>
        <v>32</v>
      </c>
      <c r="AR99" s="3">
        <f t="shared" si="57"/>
        <v>240</v>
      </c>
      <c r="AS99" s="3">
        <f t="shared" si="35"/>
        <v>26</v>
      </c>
      <c r="AT99" s="3">
        <f t="shared" si="58"/>
        <v>51</v>
      </c>
      <c r="AU99" s="3">
        <f t="shared" si="36"/>
        <v>0</v>
      </c>
      <c r="AV99" s="3">
        <f t="shared" si="59"/>
        <v>51</v>
      </c>
      <c r="AW99">
        <f t="shared" si="60"/>
        <v>32</v>
      </c>
      <c r="AX99" s="3">
        <f t="shared" si="61"/>
        <v>32</v>
      </c>
      <c r="AY99" s="3">
        <f t="shared" si="62"/>
        <v>51</v>
      </c>
      <c r="AZ99" s="3">
        <f t="shared" si="63"/>
        <v>0</v>
      </c>
      <c r="BA99" s="3">
        <f t="shared" si="64"/>
        <v>1</v>
      </c>
      <c r="BB99" s="3">
        <f t="shared" si="65"/>
        <v>0</v>
      </c>
      <c r="BC99" s="3"/>
    </row>
    <row r="100" spans="3:55" x14ac:dyDescent="0.25">
      <c r="C100" s="3" t="s">
        <v>108</v>
      </c>
      <c r="D100" s="3">
        <v>10.7</v>
      </c>
      <c r="E100" s="3">
        <v>1370</v>
      </c>
      <c r="F100" s="3">
        <f t="shared" si="37"/>
        <v>2740</v>
      </c>
      <c r="G100" s="3">
        <v>19.100000000000001</v>
      </c>
      <c r="H100" s="3">
        <v>1070000</v>
      </c>
      <c r="I100" s="3">
        <v>17900</v>
      </c>
      <c r="J100" s="3">
        <v>27.9</v>
      </c>
      <c r="K100" s="3">
        <v>29.2</v>
      </c>
      <c r="L100" s="3">
        <v>32100</v>
      </c>
      <c r="M100" s="3">
        <v>17.100000000000001</v>
      </c>
      <c r="N100" s="3">
        <v>454000</v>
      </c>
      <c r="O100">
        <f t="shared" si="38"/>
        <v>2186374.4000000004</v>
      </c>
      <c r="P100" s="3">
        <v>9650</v>
      </c>
      <c r="Q100" s="3">
        <v>18.2</v>
      </c>
      <c r="R100" s="3">
        <f t="shared" si="39"/>
        <v>28.2</v>
      </c>
      <c r="S100" s="3">
        <v>16.600000000000001</v>
      </c>
      <c r="T100" s="3">
        <v>17500</v>
      </c>
      <c r="U100" s="3">
        <v>7.7</v>
      </c>
      <c r="V100" s="3">
        <v>88.9</v>
      </c>
      <c r="W100" s="3">
        <v>63.5</v>
      </c>
      <c r="X100" s="3">
        <v>9.5299999999999994</v>
      </c>
      <c r="Y100" s="4">
        <f t="shared" si="40"/>
        <v>29.2</v>
      </c>
      <c r="Z100" s="4">
        <f t="shared" si="41"/>
        <v>59.7</v>
      </c>
      <c r="AA100" s="4">
        <f t="shared" si="42"/>
        <v>2740</v>
      </c>
      <c r="AB100" s="4">
        <f t="shared" si="43"/>
        <v>115</v>
      </c>
      <c r="AC100" s="3">
        <f t="shared" si="44"/>
        <v>149.25677731568996</v>
      </c>
      <c r="AD100" s="4">
        <f t="shared" si="45"/>
        <v>111.61</v>
      </c>
      <c r="AE100" s="4">
        <f t="shared" si="46"/>
        <v>152.90570000000002</v>
      </c>
      <c r="AF100" s="3">
        <f t="shared" si="47"/>
        <v>76.45</v>
      </c>
      <c r="AG100" s="4">
        <f t="shared" si="48"/>
        <v>9.5299999999999994</v>
      </c>
      <c r="AH100" s="4">
        <f t="shared" si="49"/>
        <v>10</v>
      </c>
      <c r="AI100" s="4">
        <f t="shared" si="50"/>
        <v>8</v>
      </c>
      <c r="AJ100" s="5">
        <f t="shared" si="51"/>
        <v>5</v>
      </c>
      <c r="AK100" s="3">
        <v>8</v>
      </c>
      <c r="AL100" s="3">
        <f t="shared" si="52"/>
        <v>8</v>
      </c>
      <c r="AM100" s="3">
        <f t="shared" si="53"/>
        <v>1.26</v>
      </c>
      <c r="AN100" s="3">
        <f t="shared" si="54"/>
        <v>1.72</v>
      </c>
      <c r="AO100" s="3">
        <f t="shared" si="55"/>
        <v>1.26</v>
      </c>
      <c r="AP100" s="3">
        <f t="shared" si="34"/>
        <v>61</v>
      </c>
      <c r="AQ100" s="3">
        <f t="shared" si="56"/>
        <v>32</v>
      </c>
      <c r="AR100" s="3">
        <f t="shared" si="57"/>
        <v>240</v>
      </c>
      <c r="AS100" s="3">
        <f t="shared" si="35"/>
        <v>20</v>
      </c>
      <c r="AT100" s="3">
        <f t="shared" si="58"/>
        <v>41</v>
      </c>
      <c r="AU100" s="3">
        <f t="shared" si="36"/>
        <v>0</v>
      </c>
      <c r="AV100" s="3">
        <f t="shared" si="59"/>
        <v>41</v>
      </c>
      <c r="AW100">
        <f t="shared" si="60"/>
        <v>32</v>
      </c>
      <c r="AX100" s="3">
        <f t="shared" si="61"/>
        <v>32</v>
      </c>
      <c r="AY100" s="3">
        <f t="shared" si="62"/>
        <v>41</v>
      </c>
      <c r="AZ100" s="3">
        <f t="shared" si="63"/>
        <v>0</v>
      </c>
      <c r="BA100" s="3">
        <f t="shared" si="64"/>
        <v>1</v>
      </c>
      <c r="BB100" s="3">
        <f t="shared" si="65"/>
        <v>0</v>
      </c>
      <c r="BC100" s="3"/>
    </row>
    <row r="101" spans="3:55" x14ac:dyDescent="0.25">
      <c r="C101" s="3" t="s">
        <v>109</v>
      </c>
      <c r="D101" s="3">
        <v>9</v>
      </c>
      <c r="E101" s="3">
        <v>1150</v>
      </c>
      <c r="F101" s="3">
        <f t="shared" si="37"/>
        <v>2300</v>
      </c>
      <c r="G101" s="3">
        <v>17.5</v>
      </c>
      <c r="H101" s="3">
        <v>916000</v>
      </c>
      <c r="I101" s="3">
        <v>15200</v>
      </c>
      <c r="J101" s="3">
        <v>28.2</v>
      </c>
      <c r="K101" s="3">
        <v>28.7</v>
      </c>
      <c r="L101" s="3">
        <v>27400</v>
      </c>
      <c r="M101" s="3">
        <v>16.2</v>
      </c>
      <c r="N101" s="3">
        <v>390000</v>
      </c>
      <c r="O101">
        <f t="shared" si="38"/>
        <v>1803983</v>
      </c>
      <c r="P101" s="3">
        <v>8210</v>
      </c>
      <c r="Q101" s="3">
        <v>18.399999999999999</v>
      </c>
      <c r="R101" s="3">
        <f t="shared" si="39"/>
        <v>28</v>
      </c>
      <c r="S101" s="3">
        <v>16.100000000000001</v>
      </c>
      <c r="T101" s="3">
        <v>14700</v>
      </c>
      <c r="U101" s="3">
        <v>6.5</v>
      </c>
      <c r="V101" s="3">
        <v>88.9</v>
      </c>
      <c r="W101" s="3">
        <v>63.5</v>
      </c>
      <c r="X101" s="3">
        <v>7.94</v>
      </c>
      <c r="Y101" s="4">
        <f t="shared" si="40"/>
        <v>28.7</v>
      </c>
      <c r="Z101" s="4">
        <f t="shared" si="41"/>
        <v>60.2</v>
      </c>
      <c r="AA101" s="4">
        <f t="shared" si="42"/>
        <v>2300</v>
      </c>
      <c r="AB101" s="4">
        <f t="shared" si="43"/>
        <v>114</v>
      </c>
      <c r="AC101" s="3">
        <f t="shared" si="44"/>
        <v>151.88680209295165</v>
      </c>
      <c r="AD101" s="4">
        <f t="shared" si="45"/>
        <v>112.98</v>
      </c>
      <c r="AE101" s="4">
        <f t="shared" si="46"/>
        <v>129.92699999999999</v>
      </c>
      <c r="AF101" s="3">
        <f t="shared" si="47"/>
        <v>74.5</v>
      </c>
      <c r="AG101" s="4">
        <f t="shared" si="48"/>
        <v>7.94</v>
      </c>
      <c r="AH101" s="4">
        <f t="shared" si="49"/>
        <v>10</v>
      </c>
      <c r="AI101" s="4">
        <f t="shared" si="50"/>
        <v>6</v>
      </c>
      <c r="AJ101" s="5">
        <f t="shared" si="51"/>
        <v>5</v>
      </c>
      <c r="AK101" s="3">
        <v>8</v>
      </c>
      <c r="AL101" s="3">
        <f t="shared" si="52"/>
        <v>6</v>
      </c>
      <c r="AM101" s="3">
        <f t="shared" si="53"/>
        <v>0.94500000000000006</v>
      </c>
      <c r="AN101" s="3">
        <f t="shared" si="54"/>
        <v>1.43</v>
      </c>
      <c r="AO101" s="3">
        <f t="shared" si="55"/>
        <v>0.94500000000000006</v>
      </c>
      <c r="AP101" s="3">
        <f t="shared" si="34"/>
        <v>79</v>
      </c>
      <c r="AQ101" s="3">
        <f t="shared" si="56"/>
        <v>24</v>
      </c>
      <c r="AR101" s="3">
        <f t="shared" si="57"/>
        <v>180</v>
      </c>
      <c r="AS101" s="3">
        <f t="shared" si="35"/>
        <v>26</v>
      </c>
      <c r="AT101" s="3">
        <f t="shared" si="58"/>
        <v>53</v>
      </c>
      <c r="AU101" s="3">
        <f t="shared" si="36"/>
        <v>0</v>
      </c>
      <c r="AV101" s="3">
        <f t="shared" si="59"/>
        <v>53</v>
      </c>
      <c r="AW101">
        <f t="shared" si="60"/>
        <v>26</v>
      </c>
      <c r="AX101" s="3">
        <f t="shared" si="61"/>
        <v>26</v>
      </c>
      <c r="AY101" s="3">
        <f t="shared" si="62"/>
        <v>53</v>
      </c>
      <c r="AZ101" s="3">
        <f t="shared" si="63"/>
        <v>1</v>
      </c>
      <c r="BA101" s="3">
        <f t="shared" si="64"/>
        <v>1</v>
      </c>
      <c r="BB101" s="3">
        <f t="shared" si="65"/>
        <v>1</v>
      </c>
      <c r="BC101" s="3"/>
    </row>
    <row r="102" spans="3:55" x14ac:dyDescent="0.25">
      <c r="C102" s="3" t="s">
        <v>110</v>
      </c>
      <c r="D102" s="3">
        <v>7.3</v>
      </c>
      <c r="E102" s="3">
        <v>935</v>
      </c>
      <c r="F102" s="3">
        <f t="shared" si="37"/>
        <v>1870</v>
      </c>
      <c r="G102" s="3">
        <v>15.9</v>
      </c>
      <c r="H102" s="3">
        <v>753000</v>
      </c>
      <c r="I102" s="3">
        <v>12300</v>
      </c>
      <c r="J102" s="3">
        <v>28.4</v>
      </c>
      <c r="K102" s="3">
        <v>27.9</v>
      </c>
      <c r="L102" s="3">
        <v>22300</v>
      </c>
      <c r="M102" s="3">
        <v>15.2</v>
      </c>
      <c r="N102" s="3">
        <v>323000</v>
      </c>
      <c r="O102">
        <f t="shared" si="38"/>
        <v>1424219.2</v>
      </c>
      <c r="P102" s="3">
        <v>6720</v>
      </c>
      <c r="Q102" s="3">
        <v>18.600000000000001</v>
      </c>
      <c r="R102" s="3">
        <f t="shared" si="39"/>
        <v>27.6</v>
      </c>
      <c r="S102" s="3">
        <v>15.4</v>
      </c>
      <c r="T102" s="3">
        <v>11900</v>
      </c>
      <c r="U102" s="3">
        <v>5.26</v>
      </c>
      <c r="V102" s="3">
        <v>88.9</v>
      </c>
      <c r="W102" s="3">
        <v>63.5</v>
      </c>
      <c r="X102" s="3">
        <v>6.35</v>
      </c>
      <c r="Y102" s="4">
        <f t="shared" si="40"/>
        <v>27.9</v>
      </c>
      <c r="Z102" s="4">
        <f t="shared" si="41"/>
        <v>61.000000000000007</v>
      </c>
      <c r="AA102" s="4">
        <f t="shared" si="42"/>
        <v>1870</v>
      </c>
      <c r="AB102" s="4">
        <f t="shared" si="43"/>
        <v>116</v>
      </c>
      <c r="AC102" s="3">
        <f t="shared" si="44"/>
        <v>146.69447681331746</v>
      </c>
      <c r="AD102" s="4">
        <f t="shared" si="45"/>
        <v>110.26</v>
      </c>
      <c r="AE102" s="4">
        <f t="shared" si="46"/>
        <v>103.09310000000001</v>
      </c>
      <c r="AF102" s="3">
        <f t="shared" si="47"/>
        <v>74.5</v>
      </c>
      <c r="AG102" s="4">
        <f t="shared" si="48"/>
        <v>6.35</v>
      </c>
      <c r="AH102" s="4">
        <f t="shared" si="49"/>
        <v>10</v>
      </c>
      <c r="AI102" s="4">
        <f t="shared" si="50"/>
        <v>5</v>
      </c>
      <c r="AJ102" s="5">
        <f t="shared" si="51"/>
        <v>5</v>
      </c>
      <c r="AK102" s="3">
        <v>8</v>
      </c>
      <c r="AL102" s="3">
        <f t="shared" si="52"/>
        <v>5</v>
      </c>
      <c r="AM102" s="3">
        <f t="shared" si="53"/>
        <v>0.78749999999999998</v>
      </c>
      <c r="AN102" s="3">
        <f t="shared" si="54"/>
        <v>1.1399999999999999</v>
      </c>
      <c r="AO102" s="3">
        <f t="shared" si="55"/>
        <v>0.78749999999999998</v>
      </c>
      <c r="AP102" s="3">
        <f t="shared" si="34"/>
        <v>95</v>
      </c>
      <c r="AQ102" s="3">
        <f t="shared" si="56"/>
        <v>20</v>
      </c>
      <c r="AR102" s="3">
        <f t="shared" si="57"/>
        <v>150</v>
      </c>
      <c r="AS102" s="3">
        <f t="shared" si="35"/>
        <v>30</v>
      </c>
      <c r="AT102" s="3">
        <f t="shared" si="58"/>
        <v>65</v>
      </c>
      <c r="AU102" s="3">
        <f t="shared" si="36"/>
        <v>0</v>
      </c>
      <c r="AV102" s="3">
        <f t="shared" si="59"/>
        <v>65</v>
      </c>
      <c r="AW102">
        <f t="shared" si="60"/>
        <v>30</v>
      </c>
      <c r="AX102" s="3">
        <f t="shared" si="61"/>
        <v>30</v>
      </c>
      <c r="AY102" s="3">
        <f t="shared" si="62"/>
        <v>65</v>
      </c>
      <c r="AZ102" s="3">
        <f t="shared" si="63"/>
        <v>1</v>
      </c>
      <c r="BA102" s="3">
        <f t="shared" si="64"/>
        <v>1</v>
      </c>
      <c r="BB102" s="3">
        <f t="shared" si="65"/>
        <v>1</v>
      </c>
      <c r="BC102" s="3"/>
    </row>
    <row r="103" spans="3:55" x14ac:dyDescent="0.25">
      <c r="C103" s="3" t="s">
        <v>111</v>
      </c>
      <c r="D103" s="3">
        <v>14</v>
      </c>
      <c r="E103" s="3">
        <v>1780</v>
      </c>
      <c r="F103" s="3">
        <f t="shared" si="37"/>
        <v>3560</v>
      </c>
      <c r="G103" s="3">
        <v>22.2</v>
      </c>
      <c r="H103" s="3">
        <v>916000</v>
      </c>
      <c r="I103" s="3">
        <v>17400</v>
      </c>
      <c r="J103" s="3">
        <v>22.7</v>
      </c>
      <c r="K103" s="3">
        <v>23.6</v>
      </c>
      <c r="L103" s="3">
        <v>31300</v>
      </c>
      <c r="M103" s="3">
        <v>11.7</v>
      </c>
      <c r="N103" s="3">
        <v>916000</v>
      </c>
      <c r="O103">
        <f t="shared" si="38"/>
        <v>4743937.5999999996</v>
      </c>
      <c r="P103" s="3">
        <v>17400</v>
      </c>
      <c r="Q103" s="3">
        <v>22.7</v>
      </c>
      <c r="R103" s="3">
        <f t="shared" si="39"/>
        <v>36.5</v>
      </c>
      <c r="S103" s="3">
        <v>23.6</v>
      </c>
      <c r="T103" s="3">
        <v>31300</v>
      </c>
      <c r="U103" s="3">
        <v>11.7</v>
      </c>
      <c r="V103" s="3">
        <v>76.2</v>
      </c>
      <c r="W103" s="3">
        <v>76.2</v>
      </c>
      <c r="X103" s="3">
        <v>12.7</v>
      </c>
      <c r="Y103" s="4">
        <f t="shared" si="40"/>
        <v>23.6</v>
      </c>
      <c r="Z103" s="4">
        <f t="shared" si="41"/>
        <v>52.6</v>
      </c>
      <c r="AA103" s="4">
        <f t="shared" si="42"/>
        <v>3560</v>
      </c>
      <c r="AB103" s="4">
        <f t="shared" si="43"/>
        <v>141</v>
      </c>
      <c r="AC103" s="3">
        <f t="shared" si="44"/>
        <v>99.286800462753376</v>
      </c>
      <c r="AD103" s="4">
        <f t="shared" si="45"/>
        <v>78.37</v>
      </c>
      <c r="AE103" s="4">
        <f t="shared" si="46"/>
        <v>139.49860000000001</v>
      </c>
      <c r="AF103" s="3">
        <f t="shared" si="47"/>
        <v>74.5</v>
      </c>
      <c r="AG103" s="4">
        <f t="shared" si="48"/>
        <v>12.7</v>
      </c>
      <c r="AH103" s="4">
        <f t="shared" si="49"/>
        <v>10</v>
      </c>
      <c r="AI103" s="4">
        <f t="shared" si="50"/>
        <v>11</v>
      </c>
      <c r="AJ103" s="5">
        <f t="shared" si="51"/>
        <v>5</v>
      </c>
      <c r="AK103" s="3">
        <v>8</v>
      </c>
      <c r="AL103" s="3">
        <f t="shared" si="52"/>
        <v>8</v>
      </c>
      <c r="AM103" s="3">
        <f t="shared" si="53"/>
        <v>1.26</v>
      </c>
      <c r="AN103" s="3">
        <f t="shared" si="54"/>
        <v>2.29</v>
      </c>
      <c r="AO103" s="3">
        <f t="shared" si="55"/>
        <v>1.26</v>
      </c>
      <c r="AP103" s="3">
        <f t="shared" si="34"/>
        <v>59</v>
      </c>
      <c r="AQ103" s="3">
        <f t="shared" si="56"/>
        <v>32</v>
      </c>
      <c r="AR103" s="3">
        <f t="shared" si="57"/>
        <v>240</v>
      </c>
      <c r="AS103" s="3">
        <f t="shared" si="35"/>
        <v>18</v>
      </c>
      <c r="AT103" s="3">
        <f t="shared" si="58"/>
        <v>41</v>
      </c>
      <c r="AU103" s="3">
        <f t="shared" si="36"/>
        <v>0</v>
      </c>
      <c r="AV103" s="3">
        <f t="shared" si="59"/>
        <v>41</v>
      </c>
      <c r="AW103">
        <f t="shared" si="60"/>
        <v>32</v>
      </c>
      <c r="AX103" s="3">
        <f t="shared" si="61"/>
        <v>32</v>
      </c>
      <c r="AY103" s="3">
        <f t="shared" si="62"/>
        <v>41</v>
      </c>
      <c r="AZ103" s="3">
        <f t="shared" si="63"/>
        <v>0</v>
      </c>
      <c r="BA103" s="3">
        <f t="shared" si="64"/>
        <v>1</v>
      </c>
      <c r="BB103" s="3">
        <f t="shared" si="65"/>
        <v>0</v>
      </c>
      <c r="BC103" s="3"/>
    </row>
    <row r="104" spans="3:55" x14ac:dyDescent="0.25">
      <c r="C104" s="3" t="s">
        <v>112</v>
      </c>
      <c r="D104" s="3">
        <v>12.4</v>
      </c>
      <c r="E104" s="3">
        <v>1570</v>
      </c>
      <c r="F104" s="3">
        <f t="shared" si="37"/>
        <v>3140</v>
      </c>
      <c r="G104" s="3">
        <v>20.7</v>
      </c>
      <c r="H104" s="3">
        <v>824000</v>
      </c>
      <c r="I104" s="3">
        <v>15500</v>
      </c>
      <c r="J104" s="3">
        <v>22.9</v>
      </c>
      <c r="K104" s="3">
        <v>23</v>
      </c>
      <c r="L104" s="3">
        <v>27900</v>
      </c>
      <c r="M104" s="3">
        <v>10.3</v>
      </c>
      <c r="N104" s="3">
        <v>824000</v>
      </c>
      <c r="O104">
        <f t="shared" si="38"/>
        <v>4109760</v>
      </c>
      <c r="P104" s="3">
        <v>15500</v>
      </c>
      <c r="Q104" s="3">
        <v>22.9</v>
      </c>
      <c r="R104" s="3">
        <f t="shared" si="39"/>
        <v>36.200000000000003</v>
      </c>
      <c r="S104" s="3">
        <v>23</v>
      </c>
      <c r="T104" s="3">
        <v>27900</v>
      </c>
      <c r="U104" s="3">
        <v>10.3</v>
      </c>
      <c r="V104" s="3">
        <v>76.2</v>
      </c>
      <c r="W104" s="3">
        <v>76.2</v>
      </c>
      <c r="X104" s="3">
        <v>11.1</v>
      </c>
      <c r="Y104" s="4">
        <f t="shared" si="40"/>
        <v>23</v>
      </c>
      <c r="Z104" s="4">
        <f t="shared" si="41"/>
        <v>53.2</v>
      </c>
      <c r="AA104" s="4">
        <f t="shared" si="42"/>
        <v>3140</v>
      </c>
      <c r="AB104" s="4">
        <f t="shared" si="43"/>
        <v>140</v>
      </c>
      <c r="AC104" s="3">
        <f t="shared" si="44"/>
        <v>100.71024897959182</v>
      </c>
      <c r="AD104" s="4">
        <f t="shared" si="45"/>
        <v>79.489999999999995</v>
      </c>
      <c r="AE104" s="4">
        <f t="shared" si="46"/>
        <v>124.79929999999999</v>
      </c>
      <c r="AF104" s="3">
        <f t="shared" si="47"/>
        <v>74.5</v>
      </c>
      <c r="AG104" s="4">
        <f t="shared" si="48"/>
        <v>11.1</v>
      </c>
      <c r="AH104" s="4">
        <f t="shared" si="49"/>
        <v>10</v>
      </c>
      <c r="AI104" s="4">
        <f t="shared" si="50"/>
        <v>10</v>
      </c>
      <c r="AJ104" s="5">
        <f t="shared" si="51"/>
        <v>5</v>
      </c>
      <c r="AK104" s="3">
        <v>8</v>
      </c>
      <c r="AL104" s="3">
        <f t="shared" si="52"/>
        <v>8</v>
      </c>
      <c r="AM104" s="3">
        <f t="shared" si="53"/>
        <v>1.26</v>
      </c>
      <c r="AN104" s="3">
        <f t="shared" si="54"/>
        <v>2</v>
      </c>
      <c r="AO104" s="3">
        <f t="shared" si="55"/>
        <v>1.26</v>
      </c>
      <c r="AP104" s="3">
        <f t="shared" si="34"/>
        <v>59</v>
      </c>
      <c r="AQ104" s="3">
        <f t="shared" si="56"/>
        <v>32</v>
      </c>
      <c r="AR104" s="3">
        <f t="shared" si="57"/>
        <v>240</v>
      </c>
      <c r="AS104" s="3">
        <f t="shared" si="35"/>
        <v>18</v>
      </c>
      <c r="AT104" s="3">
        <f t="shared" si="58"/>
        <v>41</v>
      </c>
      <c r="AU104" s="3">
        <f t="shared" si="36"/>
        <v>0</v>
      </c>
      <c r="AV104" s="3">
        <f t="shared" si="59"/>
        <v>41</v>
      </c>
      <c r="AW104">
        <f t="shared" si="60"/>
        <v>32</v>
      </c>
      <c r="AX104" s="3">
        <f t="shared" si="61"/>
        <v>32</v>
      </c>
      <c r="AY104" s="3">
        <f t="shared" si="62"/>
        <v>41</v>
      </c>
      <c r="AZ104" s="3">
        <f t="shared" si="63"/>
        <v>0</v>
      </c>
      <c r="BA104" s="3">
        <f t="shared" si="64"/>
        <v>1</v>
      </c>
      <c r="BB104" s="3">
        <f t="shared" si="65"/>
        <v>0</v>
      </c>
      <c r="BC104" s="3"/>
    </row>
    <row r="105" spans="3:55" x14ac:dyDescent="0.25">
      <c r="C105" s="3" t="s">
        <v>113</v>
      </c>
      <c r="D105" s="3">
        <v>10.7</v>
      </c>
      <c r="E105" s="3">
        <v>1240</v>
      </c>
      <c r="F105" s="3">
        <f t="shared" si="37"/>
        <v>2480</v>
      </c>
      <c r="G105" s="3">
        <v>19.100000000000001</v>
      </c>
      <c r="H105" s="3">
        <v>728000</v>
      </c>
      <c r="I105" s="3">
        <v>13500</v>
      </c>
      <c r="J105" s="3">
        <v>23.1</v>
      </c>
      <c r="K105" s="3">
        <v>22.5</v>
      </c>
      <c r="L105" s="3">
        <v>24300</v>
      </c>
      <c r="M105" s="3">
        <v>8.94</v>
      </c>
      <c r="N105" s="3">
        <v>728000</v>
      </c>
      <c r="O105">
        <f t="shared" si="38"/>
        <v>3331500</v>
      </c>
      <c r="P105" s="3">
        <v>13500</v>
      </c>
      <c r="Q105" s="3">
        <v>23.1</v>
      </c>
      <c r="R105" s="3">
        <f t="shared" si="39"/>
        <v>36.700000000000003</v>
      </c>
      <c r="S105" s="3">
        <v>22.5</v>
      </c>
      <c r="T105" s="3">
        <v>24300</v>
      </c>
      <c r="U105" s="3">
        <v>8.94</v>
      </c>
      <c r="V105" s="3">
        <v>76.2</v>
      </c>
      <c r="W105" s="3">
        <v>76.2</v>
      </c>
      <c r="X105" s="3">
        <v>9.5299999999999994</v>
      </c>
      <c r="Y105" s="4">
        <f t="shared" si="40"/>
        <v>22.5</v>
      </c>
      <c r="Z105" s="4">
        <f t="shared" si="41"/>
        <v>53.7</v>
      </c>
      <c r="AA105" s="4">
        <f t="shared" si="42"/>
        <v>2480</v>
      </c>
      <c r="AB105" s="4">
        <f t="shared" si="43"/>
        <v>139</v>
      </c>
      <c r="AC105" s="3">
        <f t="shared" si="44"/>
        <v>102.16452978624294</v>
      </c>
      <c r="AD105" s="4">
        <f t="shared" si="45"/>
        <v>80.64</v>
      </c>
      <c r="AE105" s="4">
        <f t="shared" si="46"/>
        <v>99.993600000000001</v>
      </c>
      <c r="AF105" s="3">
        <f t="shared" si="47"/>
        <v>74.5</v>
      </c>
      <c r="AG105" s="4">
        <f t="shared" si="48"/>
        <v>9.5299999999999994</v>
      </c>
      <c r="AH105" s="4">
        <f t="shared" si="49"/>
        <v>10</v>
      </c>
      <c r="AI105" s="4">
        <f t="shared" si="50"/>
        <v>8</v>
      </c>
      <c r="AJ105" s="5">
        <f t="shared" si="51"/>
        <v>5</v>
      </c>
      <c r="AK105" s="3">
        <v>8</v>
      </c>
      <c r="AL105" s="3">
        <f t="shared" si="52"/>
        <v>8</v>
      </c>
      <c r="AM105" s="3">
        <f t="shared" si="53"/>
        <v>1.26</v>
      </c>
      <c r="AN105" s="3">
        <f t="shared" si="54"/>
        <v>1.72</v>
      </c>
      <c r="AO105" s="3">
        <f t="shared" si="55"/>
        <v>1.26</v>
      </c>
      <c r="AP105" s="3">
        <f t="shared" si="34"/>
        <v>59</v>
      </c>
      <c r="AQ105" s="3">
        <f t="shared" si="56"/>
        <v>32</v>
      </c>
      <c r="AR105" s="3">
        <f t="shared" si="57"/>
        <v>240</v>
      </c>
      <c r="AS105" s="3">
        <f t="shared" ref="AS105:AS135" si="66">ROUND(AP105*Y105/V105,0)</f>
        <v>17</v>
      </c>
      <c r="AT105" s="3">
        <f t="shared" si="58"/>
        <v>42</v>
      </c>
      <c r="AU105" s="3">
        <f t="shared" ref="AU105:AU135" si="67">IF(MAX(AS105,AT105)&gt;AR105,V105,0)</f>
        <v>0</v>
      </c>
      <c r="AV105" s="3">
        <f t="shared" si="59"/>
        <v>42</v>
      </c>
      <c r="AW105">
        <f t="shared" si="60"/>
        <v>32</v>
      </c>
      <c r="AX105" s="3">
        <f t="shared" si="61"/>
        <v>32</v>
      </c>
      <c r="AY105" s="3">
        <f t="shared" si="62"/>
        <v>42</v>
      </c>
      <c r="AZ105" s="3">
        <f t="shared" si="63"/>
        <v>0</v>
      </c>
      <c r="BA105" s="3">
        <f t="shared" si="64"/>
        <v>1</v>
      </c>
      <c r="BB105" s="3">
        <f t="shared" si="65"/>
        <v>0</v>
      </c>
      <c r="BC105" s="3"/>
    </row>
    <row r="106" spans="3:55" x14ac:dyDescent="0.25">
      <c r="C106" s="3" t="s">
        <v>114</v>
      </c>
      <c r="D106" s="3">
        <v>9.1</v>
      </c>
      <c r="E106" s="3">
        <v>1150</v>
      </c>
      <c r="F106" s="3">
        <f t="shared" si="37"/>
        <v>2300</v>
      </c>
      <c r="G106" s="3">
        <v>17.5</v>
      </c>
      <c r="H106" s="3">
        <v>624000</v>
      </c>
      <c r="I106" s="3">
        <v>11500</v>
      </c>
      <c r="J106" s="3">
        <v>23.3</v>
      </c>
      <c r="K106" s="3">
        <v>21.8</v>
      </c>
      <c r="L106" s="3">
        <v>20600</v>
      </c>
      <c r="M106" s="3">
        <v>7.54</v>
      </c>
      <c r="N106" s="3">
        <v>624000</v>
      </c>
      <c r="O106">
        <f t="shared" si="38"/>
        <v>2899952</v>
      </c>
      <c r="P106" s="3">
        <v>11500</v>
      </c>
      <c r="Q106" s="3">
        <v>23.3</v>
      </c>
      <c r="R106" s="3">
        <f t="shared" si="39"/>
        <v>35.5</v>
      </c>
      <c r="S106" s="3">
        <v>21.8</v>
      </c>
      <c r="T106" s="3">
        <v>20600</v>
      </c>
      <c r="U106" s="3">
        <v>7.54</v>
      </c>
      <c r="V106" s="3">
        <v>76.2</v>
      </c>
      <c r="W106" s="3">
        <v>76.2</v>
      </c>
      <c r="X106" s="3">
        <v>7.94</v>
      </c>
      <c r="Y106" s="4">
        <f t="shared" si="40"/>
        <v>21.8</v>
      </c>
      <c r="Z106" s="4">
        <f t="shared" si="41"/>
        <v>54.400000000000006</v>
      </c>
      <c r="AA106" s="4">
        <f t="shared" si="42"/>
        <v>2300</v>
      </c>
      <c r="AB106" s="4">
        <f t="shared" si="43"/>
        <v>137</v>
      </c>
      <c r="AC106" s="3">
        <f t="shared" si="44"/>
        <v>105.16920880174756</v>
      </c>
      <c r="AD106" s="4">
        <f t="shared" si="45"/>
        <v>83.01</v>
      </c>
      <c r="AE106" s="4">
        <f t="shared" si="46"/>
        <v>95.461500000000001</v>
      </c>
      <c r="AF106" s="3">
        <f t="shared" si="47"/>
        <v>74.5</v>
      </c>
      <c r="AG106" s="4">
        <f t="shared" si="48"/>
        <v>7.94</v>
      </c>
      <c r="AH106" s="4">
        <f t="shared" si="49"/>
        <v>10</v>
      </c>
      <c r="AI106" s="4">
        <f t="shared" si="50"/>
        <v>6</v>
      </c>
      <c r="AJ106" s="5">
        <f t="shared" si="51"/>
        <v>5</v>
      </c>
      <c r="AK106" s="3">
        <v>8</v>
      </c>
      <c r="AL106" s="3">
        <f t="shared" si="52"/>
        <v>6</v>
      </c>
      <c r="AM106" s="3">
        <f t="shared" si="53"/>
        <v>0.94500000000000006</v>
      </c>
      <c r="AN106" s="3">
        <f t="shared" si="54"/>
        <v>1.43</v>
      </c>
      <c r="AO106" s="3">
        <f t="shared" si="55"/>
        <v>0.94500000000000006</v>
      </c>
      <c r="AP106" s="3">
        <f t="shared" si="34"/>
        <v>79</v>
      </c>
      <c r="AQ106" s="3">
        <f t="shared" si="56"/>
        <v>24</v>
      </c>
      <c r="AR106" s="3">
        <f t="shared" si="57"/>
        <v>180</v>
      </c>
      <c r="AS106" s="3">
        <f t="shared" si="66"/>
        <v>23</v>
      </c>
      <c r="AT106" s="3">
        <f t="shared" si="58"/>
        <v>56</v>
      </c>
      <c r="AU106" s="3">
        <f t="shared" si="67"/>
        <v>0</v>
      </c>
      <c r="AV106" s="3">
        <f t="shared" si="59"/>
        <v>56</v>
      </c>
      <c r="AW106">
        <f t="shared" si="60"/>
        <v>24</v>
      </c>
      <c r="AX106" s="3">
        <f t="shared" si="61"/>
        <v>24</v>
      </c>
      <c r="AY106" s="3">
        <f t="shared" si="62"/>
        <v>56</v>
      </c>
      <c r="AZ106" s="3">
        <f t="shared" si="63"/>
        <v>0</v>
      </c>
      <c r="BA106" s="3">
        <f t="shared" si="64"/>
        <v>1</v>
      </c>
      <c r="BB106" s="3">
        <f t="shared" si="65"/>
        <v>0</v>
      </c>
      <c r="BC106" s="3"/>
    </row>
    <row r="107" spans="3:55" x14ac:dyDescent="0.25">
      <c r="C107" s="3" t="s">
        <v>115</v>
      </c>
      <c r="D107" s="3">
        <v>7.3</v>
      </c>
      <c r="E107" s="3">
        <v>929</v>
      </c>
      <c r="F107" s="3">
        <f t="shared" si="37"/>
        <v>1858</v>
      </c>
      <c r="G107" s="3">
        <v>15.9</v>
      </c>
      <c r="H107" s="3">
        <v>512000</v>
      </c>
      <c r="I107" s="3">
        <v>9320</v>
      </c>
      <c r="J107" s="3">
        <v>23.5</v>
      </c>
      <c r="K107" s="3">
        <v>21.2</v>
      </c>
      <c r="L107" s="3">
        <v>16700</v>
      </c>
      <c r="M107" s="3">
        <v>6.1</v>
      </c>
      <c r="N107" s="3">
        <v>512000</v>
      </c>
      <c r="O107">
        <f t="shared" si="38"/>
        <v>2299405.5199999996</v>
      </c>
      <c r="P107" s="3">
        <v>9320</v>
      </c>
      <c r="Q107" s="3">
        <v>23.5</v>
      </c>
      <c r="R107" s="3">
        <f t="shared" si="39"/>
        <v>35.200000000000003</v>
      </c>
      <c r="S107" s="3">
        <v>21.2</v>
      </c>
      <c r="T107" s="3">
        <v>16700</v>
      </c>
      <c r="U107" s="3">
        <v>6.1</v>
      </c>
      <c r="V107" s="3">
        <v>76.2</v>
      </c>
      <c r="W107" s="3">
        <v>76.2</v>
      </c>
      <c r="X107" s="3">
        <v>6.35</v>
      </c>
      <c r="Y107" s="4">
        <f t="shared" si="40"/>
        <v>21.2</v>
      </c>
      <c r="Z107" s="4">
        <f t="shared" si="41"/>
        <v>55</v>
      </c>
      <c r="AA107" s="4">
        <f t="shared" si="42"/>
        <v>1858</v>
      </c>
      <c r="AB107" s="4">
        <f t="shared" si="43"/>
        <v>136</v>
      </c>
      <c r="AC107" s="3">
        <f t="shared" si="44"/>
        <v>106.72150086505189</v>
      </c>
      <c r="AD107" s="4">
        <f t="shared" si="45"/>
        <v>84.24</v>
      </c>
      <c r="AE107" s="4">
        <f t="shared" si="46"/>
        <v>78.258959999999988</v>
      </c>
      <c r="AF107" s="3">
        <f t="shared" si="47"/>
        <v>74.5</v>
      </c>
      <c r="AG107" s="4">
        <f t="shared" si="48"/>
        <v>6.35</v>
      </c>
      <c r="AH107" s="4">
        <f t="shared" si="49"/>
        <v>10</v>
      </c>
      <c r="AI107" s="4">
        <f t="shared" si="50"/>
        <v>5</v>
      </c>
      <c r="AJ107" s="5">
        <f t="shared" si="51"/>
        <v>5</v>
      </c>
      <c r="AK107" s="3">
        <v>8</v>
      </c>
      <c r="AL107" s="3">
        <f t="shared" si="52"/>
        <v>5</v>
      </c>
      <c r="AM107" s="3">
        <f t="shared" si="53"/>
        <v>0.78749999999999998</v>
      </c>
      <c r="AN107" s="3">
        <f t="shared" si="54"/>
        <v>1.1399999999999999</v>
      </c>
      <c r="AO107" s="3">
        <f t="shared" si="55"/>
        <v>0.78749999999999998</v>
      </c>
      <c r="AP107" s="3">
        <f t="shared" si="34"/>
        <v>95</v>
      </c>
      <c r="AQ107" s="3">
        <f t="shared" si="56"/>
        <v>20</v>
      </c>
      <c r="AR107" s="3">
        <f t="shared" si="57"/>
        <v>150</v>
      </c>
      <c r="AS107" s="3">
        <f t="shared" si="66"/>
        <v>26</v>
      </c>
      <c r="AT107" s="3">
        <f t="shared" si="58"/>
        <v>69</v>
      </c>
      <c r="AU107" s="3">
        <f t="shared" si="67"/>
        <v>0</v>
      </c>
      <c r="AV107" s="3">
        <f t="shared" si="59"/>
        <v>69</v>
      </c>
      <c r="AW107">
        <f t="shared" si="60"/>
        <v>26</v>
      </c>
      <c r="AX107" s="3">
        <f t="shared" si="61"/>
        <v>26</v>
      </c>
      <c r="AY107" s="3">
        <f t="shared" si="62"/>
        <v>69</v>
      </c>
      <c r="AZ107" s="3">
        <f t="shared" si="63"/>
        <v>1</v>
      </c>
      <c r="BA107" s="3">
        <f t="shared" si="64"/>
        <v>1</v>
      </c>
      <c r="BB107" s="3">
        <f t="shared" si="65"/>
        <v>1</v>
      </c>
      <c r="BC107" s="3"/>
    </row>
    <row r="108" spans="3:55" x14ac:dyDescent="0.25">
      <c r="C108" s="3" t="s">
        <v>116</v>
      </c>
      <c r="D108" s="3">
        <v>5.5</v>
      </c>
      <c r="E108" s="3">
        <v>703</v>
      </c>
      <c r="F108" s="3">
        <f t="shared" si="37"/>
        <v>1406</v>
      </c>
      <c r="G108" s="3">
        <v>14.3</v>
      </c>
      <c r="H108" s="3">
        <v>395000</v>
      </c>
      <c r="I108" s="3">
        <v>7100</v>
      </c>
      <c r="J108" s="3">
        <v>23.7</v>
      </c>
      <c r="K108" s="3">
        <v>20.6</v>
      </c>
      <c r="L108" s="3">
        <v>12700</v>
      </c>
      <c r="M108" s="3">
        <v>4.62</v>
      </c>
      <c r="N108" s="3">
        <v>395000</v>
      </c>
      <c r="O108">
        <f t="shared" si="38"/>
        <v>1711436.1600000001</v>
      </c>
      <c r="P108" s="3">
        <v>7100</v>
      </c>
      <c r="Q108" s="3">
        <v>23.7</v>
      </c>
      <c r="R108" s="3">
        <f t="shared" si="39"/>
        <v>34.9</v>
      </c>
      <c r="S108" s="3">
        <v>20.6</v>
      </c>
      <c r="T108" s="3">
        <v>12700</v>
      </c>
      <c r="U108" s="3">
        <v>4.62</v>
      </c>
      <c r="V108" s="3">
        <v>76.2</v>
      </c>
      <c r="W108" s="3">
        <v>76.2</v>
      </c>
      <c r="X108" s="3">
        <v>4.76</v>
      </c>
      <c r="Y108" s="4">
        <f t="shared" si="40"/>
        <v>20.6</v>
      </c>
      <c r="Z108" s="4">
        <f t="shared" si="41"/>
        <v>55.6</v>
      </c>
      <c r="AA108" s="4">
        <f t="shared" si="42"/>
        <v>1406</v>
      </c>
      <c r="AB108" s="4">
        <f t="shared" si="43"/>
        <v>135</v>
      </c>
      <c r="AC108" s="3">
        <f t="shared" si="44"/>
        <v>108.3084159122085</v>
      </c>
      <c r="AD108" s="4">
        <f t="shared" si="45"/>
        <v>85.49</v>
      </c>
      <c r="AE108" s="4">
        <f t="shared" si="46"/>
        <v>60.099469999999997</v>
      </c>
      <c r="AF108" s="3">
        <f t="shared" si="47"/>
        <v>74.5</v>
      </c>
      <c r="AG108" s="4">
        <f t="shared" si="48"/>
        <v>4.76</v>
      </c>
      <c r="AH108" s="4">
        <f t="shared" si="49"/>
        <v>10</v>
      </c>
      <c r="AI108" s="4">
        <f t="shared" si="50"/>
        <v>5</v>
      </c>
      <c r="AJ108" s="5">
        <f t="shared" si="51"/>
        <v>3</v>
      </c>
      <c r="AK108" s="3">
        <v>8</v>
      </c>
      <c r="AL108" s="3">
        <f t="shared" si="52"/>
        <v>5</v>
      </c>
      <c r="AM108" s="3">
        <f t="shared" si="53"/>
        <v>0.78749999999999998</v>
      </c>
      <c r="AN108" s="3">
        <f t="shared" si="54"/>
        <v>0.86</v>
      </c>
      <c r="AO108" s="3">
        <f t="shared" si="55"/>
        <v>0.78749999999999998</v>
      </c>
      <c r="AP108" s="3">
        <f t="shared" si="34"/>
        <v>95</v>
      </c>
      <c r="AQ108" s="3">
        <f t="shared" si="56"/>
        <v>20</v>
      </c>
      <c r="AR108" s="3">
        <f t="shared" si="57"/>
        <v>150</v>
      </c>
      <c r="AS108" s="3">
        <f t="shared" si="66"/>
        <v>26</v>
      </c>
      <c r="AT108" s="3">
        <f t="shared" si="58"/>
        <v>69</v>
      </c>
      <c r="AU108" s="3">
        <f t="shared" si="67"/>
        <v>0</v>
      </c>
      <c r="AV108" s="3">
        <f t="shared" si="59"/>
        <v>69</v>
      </c>
      <c r="AW108">
        <f t="shared" si="60"/>
        <v>26</v>
      </c>
      <c r="AX108" s="3">
        <f t="shared" si="61"/>
        <v>26</v>
      </c>
      <c r="AY108" s="3">
        <f t="shared" si="62"/>
        <v>69</v>
      </c>
      <c r="AZ108" s="3">
        <f t="shared" si="63"/>
        <v>1</v>
      </c>
      <c r="BA108" s="3">
        <f t="shared" si="64"/>
        <v>1</v>
      </c>
      <c r="BB108" s="3">
        <f t="shared" si="65"/>
        <v>1</v>
      </c>
      <c r="BC108" s="3"/>
    </row>
    <row r="109" spans="3:55" x14ac:dyDescent="0.25">
      <c r="C109" s="3" t="s">
        <v>117</v>
      </c>
      <c r="D109" s="3">
        <v>12.6</v>
      </c>
      <c r="E109" s="3">
        <v>1610</v>
      </c>
      <c r="F109" s="3">
        <f t="shared" si="37"/>
        <v>3220</v>
      </c>
      <c r="G109" s="3">
        <v>22.2</v>
      </c>
      <c r="H109" s="3">
        <v>862000</v>
      </c>
      <c r="I109" s="3">
        <v>16900</v>
      </c>
      <c r="J109" s="3">
        <v>23.1</v>
      </c>
      <c r="K109" s="3">
        <v>25.3</v>
      </c>
      <c r="L109" s="3">
        <v>30500</v>
      </c>
      <c r="M109" s="3">
        <v>12.7</v>
      </c>
      <c r="N109" s="3">
        <v>537000</v>
      </c>
      <c r="O109">
        <f t="shared" si="38"/>
        <v>2913296.1999999997</v>
      </c>
      <c r="P109" s="3">
        <v>12100</v>
      </c>
      <c r="Q109" s="3">
        <v>18.2</v>
      </c>
      <c r="R109" s="3">
        <f t="shared" si="39"/>
        <v>30.1</v>
      </c>
      <c r="S109" s="3">
        <v>18.899999999999999</v>
      </c>
      <c r="T109" s="3">
        <v>22000</v>
      </c>
      <c r="U109" s="3">
        <v>10.6</v>
      </c>
      <c r="V109" s="3">
        <v>76.2</v>
      </c>
      <c r="W109" s="3">
        <v>63.5</v>
      </c>
      <c r="X109" s="3">
        <v>12.7</v>
      </c>
      <c r="Y109" s="4">
        <f t="shared" si="40"/>
        <v>25.3</v>
      </c>
      <c r="Z109" s="4">
        <f t="shared" si="41"/>
        <v>50.900000000000006</v>
      </c>
      <c r="AA109" s="4">
        <f t="shared" si="42"/>
        <v>3220</v>
      </c>
      <c r="AB109" s="4">
        <f t="shared" si="43"/>
        <v>139</v>
      </c>
      <c r="AC109" s="3">
        <f t="shared" si="44"/>
        <v>102.16452978624294</v>
      </c>
      <c r="AD109" s="4">
        <f t="shared" si="45"/>
        <v>80.64</v>
      </c>
      <c r="AE109" s="4">
        <f t="shared" si="46"/>
        <v>129.8304</v>
      </c>
      <c r="AF109" s="3">
        <f t="shared" si="47"/>
        <v>74.5</v>
      </c>
      <c r="AG109" s="4">
        <f t="shared" si="48"/>
        <v>12.7</v>
      </c>
      <c r="AH109" s="4">
        <f t="shared" si="49"/>
        <v>10</v>
      </c>
      <c r="AI109" s="4">
        <f t="shared" si="50"/>
        <v>11</v>
      </c>
      <c r="AJ109" s="5">
        <f t="shared" si="51"/>
        <v>5</v>
      </c>
      <c r="AK109" s="3">
        <v>8</v>
      </c>
      <c r="AL109" s="3">
        <f t="shared" si="52"/>
        <v>8</v>
      </c>
      <c r="AM109" s="3">
        <f t="shared" si="53"/>
        <v>1.26</v>
      </c>
      <c r="AN109" s="3">
        <f t="shared" si="54"/>
        <v>2.29</v>
      </c>
      <c r="AO109" s="3">
        <f t="shared" si="55"/>
        <v>1.26</v>
      </c>
      <c r="AP109" s="3">
        <f t="shared" si="34"/>
        <v>59</v>
      </c>
      <c r="AQ109" s="3">
        <f t="shared" si="56"/>
        <v>32</v>
      </c>
      <c r="AR109" s="3">
        <f t="shared" si="57"/>
        <v>240</v>
      </c>
      <c r="AS109" s="3">
        <f t="shared" si="66"/>
        <v>20</v>
      </c>
      <c r="AT109" s="3">
        <f t="shared" si="58"/>
        <v>39</v>
      </c>
      <c r="AU109" s="3">
        <f t="shared" si="67"/>
        <v>0</v>
      </c>
      <c r="AV109" s="3">
        <f t="shared" si="59"/>
        <v>39</v>
      </c>
      <c r="AW109">
        <f t="shared" si="60"/>
        <v>32</v>
      </c>
      <c r="AX109" s="3">
        <f t="shared" si="61"/>
        <v>32</v>
      </c>
      <c r="AY109" s="3">
        <f t="shared" si="62"/>
        <v>39</v>
      </c>
      <c r="AZ109" s="3">
        <f t="shared" si="63"/>
        <v>0</v>
      </c>
      <c r="BA109" s="3">
        <f t="shared" si="64"/>
        <v>1</v>
      </c>
      <c r="BB109" s="3">
        <f t="shared" si="65"/>
        <v>0</v>
      </c>
      <c r="BC109" s="3"/>
    </row>
    <row r="110" spans="3:55" x14ac:dyDescent="0.25">
      <c r="C110" s="3" t="s">
        <v>118</v>
      </c>
      <c r="D110" s="3">
        <v>11.3</v>
      </c>
      <c r="E110" s="3">
        <v>1430</v>
      </c>
      <c r="F110" s="3">
        <f t="shared" si="37"/>
        <v>2860</v>
      </c>
      <c r="G110" s="3">
        <v>20.7</v>
      </c>
      <c r="H110" s="3">
        <v>778000</v>
      </c>
      <c r="I110" s="3">
        <v>15100</v>
      </c>
      <c r="J110" s="3">
        <v>23.3</v>
      </c>
      <c r="K110" s="3">
        <v>24.7</v>
      </c>
      <c r="L110" s="3">
        <v>27200</v>
      </c>
      <c r="M110" s="3">
        <v>11.8</v>
      </c>
      <c r="N110" s="3">
        <v>487000</v>
      </c>
      <c r="O110">
        <f t="shared" si="38"/>
        <v>2540021.5999999996</v>
      </c>
      <c r="P110" s="3">
        <v>10700</v>
      </c>
      <c r="Q110" s="3">
        <v>18.399999999999999</v>
      </c>
      <c r="R110" s="3">
        <f t="shared" si="39"/>
        <v>29.8</v>
      </c>
      <c r="S110" s="3">
        <v>18.399999999999999</v>
      </c>
      <c r="T110" s="3">
        <v>19500</v>
      </c>
      <c r="U110" s="3">
        <v>9.4</v>
      </c>
      <c r="V110" s="3">
        <v>76.2</v>
      </c>
      <c r="W110" s="3">
        <v>63.5</v>
      </c>
      <c r="X110" s="3">
        <v>11.1</v>
      </c>
      <c r="Y110" s="4">
        <f t="shared" si="40"/>
        <v>24.7</v>
      </c>
      <c r="Z110" s="4">
        <f t="shared" si="41"/>
        <v>51.5</v>
      </c>
      <c r="AA110" s="4">
        <f t="shared" si="42"/>
        <v>2860</v>
      </c>
      <c r="AB110" s="4">
        <f t="shared" si="43"/>
        <v>137</v>
      </c>
      <c r="AC110" s="3">
        <f t="shared" si="44"/>
        <v>105.16920880174756</v>
      </c>
      <c r="AD110" s="4">
        <f t="shared" si="45"/>
        <v>83.01</v>
      </c>
      <c r="AE110" s="4">
        <f t="shared" si="46"/>
        <v>118.7043</v>
      </c>
      <c r="AF110" s="3">
        <f t="shared" si="47"/>
        <v>74.5</v>
      </c>
      <c r="AG110" s="4">
        <f t="shared" si="48"/>
        <v>11.1</v>
      </c>
      <c r="AH110" s="4">
        <f t="shared" si="49"/>
        <v>10</v>
      </c>
      <c r="AI110" s="4">
        <f t="shared" si="50"/>
        <v>10</v>
      </c>
      <c r="AJ110" s="5">
        <f t="shared" si="51"/>
        <v>5</v>
      </c>
      <c r="AK110" s="3">
        <v>8</v>
      </c>
      <c r="AL110" s="3">
        <f t="shared" si="52"/>
        <v>8</v>
      </c>
      <c r="AM110" s="3">
        <f t="shared" si="53"/>
        <v>1.26</v>
      </c>
      <c r="AN110" s="3">
        <f t="shared" si="54"/>
        <v>2</v>
      </c>
      <c r="AO110" s="3">
        <f t="shared" si="55"/>
        <v>1.26</v>
      </c>
      <c r="AP110" s="3">
        <f t="shared" si="34"/>
        <v>59</v>
      </c>
      <c r="AQ110" s="3">
        <f t="shared" si="56"/>
        <v>32</v>
      </c>
      <c r="AR110" s="3">
        <f t="shared" si="57"/>
        <v>240</v>
      </c>
      <c r="AS110" s="3">
        <f t="shared" si="66"/>
        <v>19</v>
      </c>
      <c r="AT110" s="3">
        <f t="shared" si="58"/>
        <v>40</v>
      </c>
      <c r="AU110" s="3">
        <f t="shared" si="67"/>
        <v>0</v>
      </c>
      <c r="AV110" s="3">
        <f t="shared" si="59"/>
        <v>40</v>
      </c>
      <c r="AW110">
        <f t="shared" si="60"/>
        <v>32</v>
      </c>
      <c r="AX110" s="3">
        <f t="shared" si="61"/>
        <v>32</v>
      </c>
      <c r="AY110" s="3">
        <f t="shared" si="62"/>
        <v>40</v>
      </c>
      <c r="AZ110" s="3">
        <f t="shared" si="63"/>
        <v>0</v>
      </c>
      <c r="BA110" s="3">
        <f t="shared" si="64"/>
        <v>1</v>
      </c>
      <c r="BB110" s="3">
        <f t="shared" si="65"/>
        <v>0</v>
      </c>
      <c r="BC110" s="3"/>
    </row>
    <row r="111" spans="3:55" x14ac:dyDescent="0.25">
      <c r="C111" s="3" t="s">
        <v>119</v>
      </c>
      <c r="D111" s="3">
        <v>9.8000000000000007</v>
      </c>
      <c r="E111" s="3">
        <v>1240</v>
      </c>
      <c r="F111" s="3">
        <f t="shared" si="37"/>
        <v>2480</v>
      </c>
      <c r="G111" s="3">
        <v>19.100000000000001</v>
      </c>
      <c r="H111" s="3">
        <v>691000</v>
      </c>
      <c r="I111" s="3">
        <v>13200</v>
      </c>
      <c r="J111" s="3">
        <v>23.6</v>
      </c>
      <c r="K111" s="3">
        <v>24.3</v>
      </c>
      <c r="L111" s="3">
        <v>23800</v>
      </c>
      <c r="M111" s="3">
        <v>10.8</v>
      </c>
      <c r="N111" s="3">
        <v>433000</v>
      </c>
      <c r="O111">
        <f t="shared" si="38"/>
        <v>2166536.7999999998</v>
      </c>
      <c r="P111" s="3">
        <v>9390</v>
      </c>
      <c r="Q111" s="3">
        <v>18.7</v>
      </c>
      <c r="R111" s="3">
        <f t="shared" si="39"/>
        <v>29.6</v>
      </c>
      <c r="S111" s="3">
        <v>17.899999999999999</v>
      </c>
      <c r="T111" s="3">
        <v>16900</v>
      </c>
      <c r="U111" s="3">
        <v>8.18</v>
      </c>
      <c r="V111" s="3">
        <v>76</v>
      </c>
      <c r="W111" s="3">
        <v>64</v>
      </c>
      <c r="X111" s="3">
        <v>9.5</v>
      </c>
      <c r="Y111" s="4">
        <f t="shared" si="40"/>
        <v>24.3</v>
      </c>
      <c r="Z111" s="4">
        <f t="shared" si="41"/>
        <v>51.7</v>
      </c>
      <c r="AA111" s="4">
        <f t="shared" si="42"/>
        <v>2480</v>
      </c>
      <c r="AB111" s="4">
        <f t="shared" si="43"/>
        <v>136</v>
      </c>
      <c r="AC111" s="3">
        <f t="shared" si="44"/>
        <v>106.72150086505189</v>
      </c>
      <c r="AD111" s="4">
        <f t="shared" si="45"/>
        <v>84.24</v>
      </c>
      <c r="AE111" s="4">
        <f t="shared" si="46"/>
        <v>104.45759999999999</v>
      </c>
      <c r="AF111" s="3">
        <f t="shared" si="47"/>
        <v>74.5</v>
      </c>
      <c r="AG111" s="4">
        <f t="shared" si="48"/>
        <v>9.5</v>
      </c>
      <c r="AH111" s="4">
        <f t="shared" si="49"/>
        <v>10</v>
      </c>
      <c r="AI111" s="4">
        <f t="shared" si="50"/>
        <v>8</v>
      </c>
      <c r="AJ111" s="5">
        <f t="shared" si="51"/>
        <v>5</v>
      </c>
      <c r="AK111" s="3">
        <v>8</v>
      </c>
      <c r="AL111" s="3">
        <f t="shared" si="52"/>
        <v>8</v>
      </c>
      <c r="AM111" s="3">
        <f t="shared" si="53"/>
        <v>1.26</v>
      </c>
      <c r="AN111" s="3">
        <f t="shared" si="54"/>
        <v>1.71</v>
      </c>
      <c r="AO111" s="3">
        <f t="shared" si="55"/>
        <v>1.26</v>
      </c>
      <c r="AP111" s="3">
        <f t="shared" si="34"/>
        <v>59</v>
      </c>
      <c r="AQ111" s="3">
        <f t="shared" si="56"/>
        <v>32</v>
      </c>
      <c r="AR111" s="3">
        <f t="shared" si="57"/>
        <v>240</v>
      </c>
      <c r="AS111" s="3">
        <f t="shared" si="66"/>
        <v>19</v>
      </c>
      <c r="AT111" s="3">
        <f t="shared" si="58"/>
        <v>40</v>
      </c>
      <c r="AU111" s="3">
        <f t="shared" si="67"/>
        <v>0</v>
      </c>
      <c r="AV111" s="3">
        <f t="shared" si="59"/>
        <v>40</v>
      </c>
      <c r="AW111">
        <f t="shared" si="60"/>
        <v>32</v>
      </c>
      <c r="AX111" s="3">
        <f t="shared" si="61"/>
        <v>32</v>
      </c>
      <c r="AY111" s="3">
        <f t="shared" si="62"/>
        <v>40</v>
      </c>
      <c r="AZ111" s="3">
        <f t="shared" si="63"/>
        <v>0</v>
      </c>
      <c r="BA111" s="3">
        <f t="shared" si="64"/>
        <v>1</v>
      </c>
      <c r="BB111" s="3">
        <f t="shared" si="65"/>
        <v>0</v>
      </c>
      <c r="BC111" s="3"/>
    </row>
    <row r="112" spans="3:55" x14ac:dyDescent="0.25">
      <c r="C112" s="3" t="s">
        <v>120</v>
      </c>
      <c r="D112" s="3">
        <v>8.3000000000000007</v>
      </c>
      <c r="E112" s="3">
        <v>1050</v>
      </c>
      <c r="F112" s="3">
        <f t="shared" si="37"/>
        <v>2100</v>
      </c>
      <c r="G112" s="3">
        <v>17.5</v>
      </c>
      <c r="H112" s="3">
        <v>587000</v>
      </c>
      <c r="I112" s="3">
        <v>11200</v>
      </c>
      <c r="J112" s="3">
        <v>23.7</v>
      </c>
      <c r="K112" s="3">
        <v>23.5</v>
      </c>
      <c r="L112" s="3">
        <v>20200</v>
      </c>
      <c r="M112" s="3">
        <v>9.9600000000000009</v>
      </c>
      <c r="N112" s="3">
        <v>370000</v>
      </c>
      <c r="O112">
        <f t="shared" si="38"/>
        <v>1774964</v>
      </c>
      <c r="P112" s="3">
        <v>7980</v>
      </c>
      <c r="Q112" s="3">
        <v>18.8</v>
      </c>
      <c r="R112" s="3">
        <f t="shared" si="39"/>
        <v>29.1</v>
      </c>
      <c r="S112" s="3">
        <v>17.2</v>
      </c>
      <c r="T112" s="3">
        <v>14300</v>
      </c>
      <c r="U112" s="3">
        <v>6.91</v>
      </c>
      <c r="V112" s="3">
        <v>76.2</v>
      </c>
      <c r="W112" s="3">
        <v>63.5</v>
      </c>
      <c r="X112" s="3">
        <v>7.94</v>
      </c>
      <c r="Y112" s="4">
        <f t="shared" si="40"/>
        <v>23.5</v>
      </c>
      <c r="Z112" s="4">
        <f t="shared" si="41"/>
        <v>52.7</v>
      </c>
      <c r="AA112" s="4">
        <f t="shared" si="42"/>
        <v>2100</v>
      </c>
      <c r="AB112" s="4">
        <f t="shared" si="43"/>
        <v>135</v>
      </c>
      <c r="AC112" s="3">
        <f t="shared" si="44"/>
        <v>108.3084159122085</v>
      </c>
      <c r="AD112" s="4">
        <f t="shared" si="45"/>
        <v>85.49</v>
      </c>
      <c r="AE112" s="4">
        <f t="shared" si="46"/>
        <v>89.764499999999998</v>
      </c>
      <c r="AF112" s="3">
        <f t="shared" si="47"/>
        <v>74.5</v>
      </c>
      <c r="AG112" s="4">
        <f t="shared" si="48"/>
        <v>7.94</v>
      </c>
      <c r="AH112" s="4">
        <f t="shared" si="49"/>
        <v>10</v>
      </c>
      <c r="AI112" s="4">
        <f t="shared" si="50"/>
        <v>6</v>
      </c>
      <c r="AJ112" s="5">
        <f t="shared" si="51"/>
        <v>5</v>
      </c>
      <c r="AK112" s="3">
        <v>8</v>
      </c>
      <c r="AL112" s="3">
        <f t="shared" si="52"/>
        <v>6</v>
      </c>
      <c r="AM112" s="3">
        <f t="shared" si="53"/>
        <v>0.94500000000000006</v>
      </c>
      <c r="AN112" s="3">
        <f t="shared" si="54"/>
        <v>1.43</v>
      </c>
      <c r="AO112" s="3">
        <f t="shared" si="55"/>
        <v>0.94500000000000006</v>
      </c>
      <c r="AP112" s="3">
        <f t="shared" si="34"/>
        <v>79</v>
      </c>
      <c r="AQ112" s="3">
        <f t="shared" si="56"/>
        <v>24</v>
      </c>
      <c r="AR112" s="3">
        <f t="shared" si="57"/>
        <v>180</v>
      </c>
      <c r="AS112" s="3">
        <f t="shared" si="66"/>
        <v>24</v>
      </c>
      <c r="AT112" s="3">
        <f t="shared" si="58"/>
        <v>55</v>
      </c>
      <c r="AU112" s="3">
        <f t="shared" si="67"/>
        <v>0</v>
      </c>
      <c r="AV112" s="3">
        <f t="shared" si="59"/>
        <v>55</v>
      </c>
      <c r="AW112">
        <f t="shared" si="60"/>
        <v>24</v>
      </c>
      <c r="AX112" s="3">
        <f t="shared" si="61"/>
        <v>24</v>
      </c>
      <c r="AY112" s="3">
        <f t="shared" si="62"/>
        <v>55</v>
      </c>
      <c r="AZ112" s="3">
        <f t="shared" si="63"/>
        <v>0</v>
      </c>
      <c r="BA112" s="3">
        <f t="shared" si="64"/>
        <v>1</v>
      </c>
      <c r="BB112" s="3">
        <f t="shared" si="65"/>
        <v>0</v>
      </c>
      <c r="BC112" s="3"/>
    </row>
    <row r="113" spans="3:55" x14ac:dyDescent="0.25">
      <c r="C113" s="3" t="s">
        <v>121</v>
      </c>
      <c r="D113" s="3">
        <v>6.7</v>
      </c>
      <c r="E113" s="3">
        <v>845</v>
      </c>
      <c r="F113" s="3">
        <f t="shared" si="37"/>
        <v>1690</v>
      </c>
      <c r="G113" s="3">
        <v>15.9</v>
      </c>
      <c r="H113" s="3">
        <v>487000</v>
      </c>
      <c r="I113" s="3">
        <v>9090</v>
      </c>
      <c r="J113" s="3">
        <v>24</v>
      </c>
      <c r="K113" s="3">
        <v>23.1</v>
      </c>
      <c r="L113" s="3">
        <v>16400</v>
      </c>
      <c r="M113" s="3">
        <v>9.14</v>
      </c>
      <c r="N113" s="3">
        <v>309000</v>
      </c>
      <c r="O113">
        <f t="shared" si="38"/>
        <v>1421155.6</v>
      </c>
      <c r="P113" s="3">
        <v>6510</v>
      </c>
      <c r="Q113" s="3">
        <v>19.100000000000001</v>
      </c>
      <c r="R113" s="3">
        <f t="shared" si="39"/>
        <v>29</v>
      </c>
      <c r="S113" s="3">
        <v>16.8</v>
      </c>
      <c r="T113" s="3">
        <v>11600</v>
      </c>
      <c r="U113" s="3">
        <v>5.59</v>
      </c>
      <c r="V113" s="3">
        <v>76</v>
      </c>
      <c r="W113" s="3">
        <v>64</v>
      </c>
      <c r="X113" s="3">
        <v>6.4</v>
      </c>
      <c r="Y113" s="4">
        <f t="shared" si="40"/>
        <v>23.1</v>
      </c>
      <c r="Z113" s="4">
        <f t="shared" si="41"/>
        <v>52.9</v>
      </c>
      <c r="AA113" s="4">
        <f t="shared" si="42"/>
        <v>1690</v>
      </c>
      <c r="AB113" s="4">
        <f t="shared" si="43"/>
        <v>133</v>
      </c>
      <c r="AC113" s="3">
        <f t="shared" si="44"/>
        <v>111.59030357849511</v>
      </c>
      <c r="AD113" s="4">
        <f t="shared" si="45"/>
        <v>88.09</v>
      </c>
      <c r="AE113" s="4">
        <f t="shared" si="46"/>
        <v>74.436050000000009</v>
      </c>
      <c r="AF113" s="3">
        <f t="shared" si="47"/>
        <v>74.5</v>
      </c>
      <c r="AG113" s="4">
        <f t="shared" si="48"/>
        <v>6.4</v>
      </c>
      <c r="AH113" s="4">
        <f t="shared" si="49"/>
        <v>10</v>
      </c>
      <c r="AI113" s="4">
        <f t="shared" si="50"/>
        <v>5</v>
      </c>
      <c r="AJ113" s="5">
        <f t="shared" si="51"/>
        <v>5</v>
      </c>
      <c r="AK113" s="3">
        <v>8</v>
      </c>
      <c r="AL113" s="3">
        <f t="shared" si="52"/>
        <v>5</v>
      </c>
      <c r="AM113" s="3">
        <f t="shared" si="53"/>
        <v>0.78749999999999998</v>
      </c>
      <c r="AN113" s="3">
        <f t="shared" si="54"/>
        <v>1.1499999999999999</v>
      </c>
      <c r="AO113" s="3">
        <f t="shared" si="55"/>
        <v>0.78749999999999998</v>
      </c>
      <c r="AP113" s="3">
        <f>ROUND(AF113/AO113,0)</f>
        <v>95</v>
      </c>
      <c r="AQ113" s="3">
        <f t="shared" si="56"/>
        <v>20</v>
      </c>
      <c r="AR113" s="3">
        <f t="shared" si="57"/>
        <v>150</v>
      </c>
      <c r="AS113" s="3">
        <f t="shared" si="66"/>
        <v>29</v>
      </c>
      <c r="AT113" s="3">
        <f t="shared" si="58"/>
        <v>66</v>
      </c>
      <c r="AU113" s="3">
        <f t="shared" si="67"/>
        <v>0</v>
      </c>
      <c r="AV113" s="3">
        <f t="shared" si="59"/>
        <v>66</v>
      </c>
      <c r="AW113">
        <f t="shared" si="60"/>
        <v>29</v>
      </c>
      <c r="AX113" s="3">
        <f t="shared" si="61"/>
        <v>29</v>
      </c>
      <c r="AY113" s="3">
        <f t="shared" si="62"/>
        <v>66</v>
      </c>
      <c r="AZ113" s="3">
        <f t="shared" si="63"/>
        <v>1</v>
      </c>
      <c r="BA113" s="3">
        <f t="shared" si="64"/>
        <v>1</v>
      </c>
      <c r="BB113" s="3">
        <f t="shared" si="65"/>
        <v>1</v>
      </c>
      <c r="BC113" s="3"/>
    </row>
    <row r="114" spans="3:55" x14ac:dyDescent="0.25">
      <c r="C114" s="3" t="s">
        <v>122</v>
      </c>
      <c r="D114" s="3">
        <v>5.0999999999999996</v>
      </c>
      <c r="E114" s="3">
        <v>645</v>
      </c>
      <c r="F114" s="3">
        <f t="shared" si="37"/>
        <v>1290</v>
      </c>
      <c r="G114" s="3">
        <v>14.3</v>
      </c>
      <c r="H114" s="3">
        <v>374000</v>
      </c>
      <c r="I114" s="3">
        <v>6930</v>
      </c>
      <c r="J114" s="3">
        <v>24.1</v>
      </c>
      <c r="K114" s="3">
        <v>22.2</v>
      </c>
      <c r="L114" s="3">
        <v>12500</v>
      </c>
      <c r="M114" s="3">
        <v>8.4600000000000009</v>
      </c>
      <c r="N114" s="3">
        <v>236000</v>
      </c>
      <c r="O114">
        <f t="shared" si="38"/>
        <v>1035484.8999999999</v>
      </c>
      <c r="P114" s="3">
        <v>4970</v>
      </c>
      <c r="Q114" s="3">
        <v>19.100000000000001</v>
      </c>
      <c r="R114" s="3">
        <f t="shared" si="39"/>
        <v>28.3</v>
      </c>
      <c r="S114" s="3">
        <v>15.9</v>
      </c>
      <c r="T114" s="3">
        <v>8780</v>
      </c>
      <c r="U114" s="3">
        <v>4.24</v>
      </c>
      <c r="V114" s="3">
        <v>76.2</v>
      </c>
      <c r="W114" s="3">
        <v>63.5</v>
      </c>
      <c r="X114" s="3">
        <v>4.76</v>
      </c>
      <c r="Y114" s="4">
        <f t="shared" si="40"/>
        <v>22.2</v>
      </c>
      <c r="Z114" s="4">
        <f t="shared" si="41"/>
        <v>54</v>
      </c>
      <c r="AA114" s="4">
        <f t="shared" si="42"/>
        <v>1290</v>
      </c>
      <c r="AB114" s="4">
        <f t="shared" si="43"/>
        <v>133</v>
      </c>
      <c r="AC114" s="3">
        <f t="shared" si="44"/>
        <v>111.59030357849511</v>
      </c>
      <c r="AD114" s="4">
        <f t="shared" si="45"/>
        <v>88.09</v>
      </c>
      <c r="AE114" s="4">
        <f t="shared" si="46"/>
        <v>56.818049999999999</v>
      </c>
      <c r="AF114" s="3">
        <f t="shared" si="47"/>
        <v>74.5</v>
      </c>
      <c r="AG114" s="4">
        <f t="shared" si="48"/>
        <v>4.76</v>
      </c>
      <c r="AH114" s="4">
        <f t="shared" si="49"/>
        <v>10</v>
      </c>
      <c r="AI114" s="4">
        <f t="shared" si="50"/>
        <v>5</v>
      </c>
      <c r="AJ114" s="5">
        <f t="shared" si="51"/>
        <v>3</v>
      </c>
      <c r="AK114" s="3">
        <v>8</v>
      </c>
      <c r="AL114" s="3">
        <f t="shared" si="52"/>
        <v>5</v>
      </c>
      <c r="AM114" s="3">
        <f t="shared" si="53"/>
        <v>0.78749999999999998</v>
      </c>
      <c r="AN114" s="3">
        <f t="shared" si="54"/>
        <v>0.86</v>
      </c>
      <c r="AO114" s="3">
        <f t="shared" si="55"/>
        <v>0.78749999999999998</v>
      </c>
      <c r="AP114" s="3">
        <f t="shared" si="34"/>
        <v>95</v>
      </c>
      <c r="AQ114" s="3">
        <f t="shared" si="56"/>
        <v>20</v>
      </c>
      <c r="AR114" s="3">
        <f t="shared" si="57"/>
        <v>150</v>
      </c>
      <c r="AS114" s="3">
        <f t="shared" si="66"/>
        <v>28</v>
      </c>
      <c r="AT114" s="3">
        <f t="shared" si="58"/>
        <v>67</v>
      </c>
      <c r="AU114" s="3">
        <f t="shared" si="67"/>
        <v>0</v>
      </c>
      <c r="AV114" s="3">
        <f t="shared" si="59"/>
        <v>67</v>
      </c>
      <c r="AW114">
        <f t="shared" si="60"/>
        <v>28</v>
      </c>
      <c r="AX114" s="3">
        <f t="shared" si="61"/>
        <v>28</v>
      </c>
      <c r="AY114" s="3">
        <f t="shared" si="62"/>
        <v>67</v>
      </c>
      <c r="AZ114" s="3">
        <f t="shared" si="63"/>
        <v>1</v>
      </c>
      <c r="BA114" s="3">
        <f t="shared" si="64"/>
        <v>1</v>
      </c>
      <c r="BB114" s="3">
        <f t="shared" si="65"/>
        <v>1</v>
      </c>
      <c r="BC114" s="3"/>
    </row>
    <row r="115" spans="3:55" x14ac:dyDescent="0.25">
      <c r="C115" s="3" t="s">
        <v>123</v>
      </c>
      <c r="D115" s="3">
        <v>11.5</v>
      </c>
      <c r="E115" s="3">
        <v>1460</v>
      </c>
      <c r="F115" s="3">
        <f t="shared" si="37"/>
        <v>2920</v>
      </c>
      <c r="G115" s="3">
        <v>20.7</v>
      </c>
      <c r="H115" s="3">
        <v>799000</v>
      </c>
      <c r="I115" s="3">
        <v>16400</v>
      </c>
      <c r="J115" s="3">
        <v>23.4</v>
      </c>
      <c r="K115" s="3">
        <v>27.4</v>
      </c>
      <c r="L115" s="3">
        <v>29200</v>
      </c>
      <c r="M115" s="3">
        <v>18.8</v>
      </c>
      <c r="N115" s="3">
        <v>278000</v>
      </c>
      <c r="O115">
        <f t="shared" si="38"/>
        <v>1689222.7999999998</v>
      </c>
      <c r="P115" s="3">
        <v>7700</v>
      </c>
      <c r="Q115" s="3">
        <v>13.8</v>
      </c>
      <c r="R115" s="3">
        <f t="shared" si="39"/>
        <v>24.1</v>
      </c>
      <c r="S115" s="3">
        <v>14.7</v>
      </c>
      <c r="T115" s="3">
        <v>14500</v>
      </c>
      <c r="U115" s="3">
        <v>9.58</v>
      </c>
      <c r="V115" s="3">
        <v>76.2</v>
      </c>
      <c r="W115" s="3">
        <v>50.8</v>
      </c>
      <c r="X115" s="3">
        <v>12.7</v>
      </c>
      <c r="Y115" s="4">
        <f t="shared" si="40"/>
        <v>27.4</v>
      </c>
      <c r="Z115" s="4">
        <f t="shared" si="41"/>
        <v>48.800000000000004</v>
      </c>
      <c r="AA115" s="4">
        <f t="shared" si="42"/>
        <v>2920</v>
      </c>
      <c r="AB115" s="4">
        <f t="shared" si="43"/>
        <v>137</v>
      </c>
      <c r="AC115" s="3">
        <f t="shared" si="44"/>
        <v>105.16920880174756</v>
      </c>
      <c r="AD115" s="4">
        <f t="shared" si="45"/>
        <v>83.01</v>
      </c>
      <c r="AE115" s="4">
        <f t="shared" si="46"/>
        <v>121.19460000000001</v>
      </c>
      <c r="AF115" s="3">
        <f t="shared" si="47"/>
        <v>74.5</v>
      </c>
      <c r="AG115" s="4">
        <f t="shared" si="48"/>
        <v>12.7</v>
      </c>
      <c r="AH115" s="4">
        <f t="shared" si="49"/>
        <v>10</v>
      </c>
      <c r="AI115" s="4">
        <f t="shared" si="50"/>
        <v>11</v>
      </c>
      <c r="AJ115" s="5">
        <f t="shared" si="51"/>
        <v>5</v>
      </c>
      <c r="AK115" s="3">
        <v>8</v>
      </c>
      <c r="AL115" s="3">
        <f t="shared" si="52"/>
        <v>8</v>
      </c>
      <c r="AM115" s="3">
        <f t="shared" si="53"/>
        <v>1.26</v>
      </c>
      <c r="AN115" s="3">
        <f t="shared" si="54"/>
        <v>2.29</v>
      </c>
      <c r="AO115" s="3">
        <f t="shared" si="55"/>
        <v>1.26</v>
      </c>
      <c r="AP115" s="3">
        <f t="shared" si="34"/>
        <v>59</v>
      </c>
      <c r="AQ115" s="3">
        <f t="shared" si="56"/>
        <v>32</v>
      </c>
      <c r="AR115" s="3">
        <f t="shared" si="57"/>
        <v>240</v>
      </c>
      <c r="AS115" s="3">
        <f t="shared" si="66"/>
        <v>21</v>
      </c>
      <c r="AT115" s="3">
        <f t="shared" si="58"/>
        <v>38</v>
      </c>
      <c r="AU115" s="3">
        <f t="shared" si="67"/>
        <v>0</v>
      </c>
      <c r="AV115" s="3">
        <f t="shared" si="59"/>
        <v>38</v>
      </c>
      <c r="AW115">
        <f t="shared" si="60"/>
        <v>32</v>
      </c>
      <c r="AX115" s="3">
        <f t="shared" si="61"/>
        <v>32</v>
      </c>
      <c r="AY115" s="3">
        <f t="shared" si="62"/>
        <v>38</v>
      </c>
      <c r="AZ115" s="3">
        <f t="shared" si="63"/>
        <v>0</v>
      </c>
      <c r="BA115" s="3">
        <f t="shared" si="64"/>
        <v>1</v>
      </c>
      <c r="BB115" s="3">
        <f t="shared" si="65"/>
        <v>0</v>
      </c>
      <c r="BC115" s="3"/>
    </row>
    <row r="116" spans="3:55" x14ac:dyDescent="0.25">
      <c r="C116" s="3" t="s">
        <v>124</v>
      </c>
      <c r="D116" s="3">
        <v>8.8000000000000007</v>
      </c>
      <c r="E116" s="3">
        <v>1130</v>
      </c>
      <c r="F116" s="3">
        <f t="shared" si="37"/>
        <v>2260</v>
      </c>
      <c r="G116" s="3">
        <v>17.5</v>
      </c>
      <c r="H116" s="3">
        <v>641000</v>
      </c>
      <c r="I116" s="3">
        <v>12800</v>
      </c>
      <c r="J116" s="3">
        <v>23.8</v>
      </c>
      <c r="K116" s="3">
        <v>26.2</v>
      </c>
      <c r="L116" s="3">
        <v>22800</v>
      </c>
      <c r="M116" s="3">
        <v>16.899999999999999</v>
      </c>
      <c r="N116" s="3">
        <v>224000</v>
      </c>
      <c r="O116">
        <f t="shared" si="38"/>
        <v>1229869.6000000001</v>
      </c>
      <c r="P116" s="3">
        <v>6030</v>
      </c>
      <c r="Q116" s="3">
        <v>14.1</v>
      </c>
      <c r="R116" s="3">
        <f t="shared" si="39"/>
        <v>23.3</v>
      </c>
      <c r="S116" s="3">
        <v>13.6</v>
      </c>
      <c r="T116" s="3">
        <v>11100</v>
      </c>
      <c r="U116" s="3">
        <v>7.42</v>
      </c>
      <c r="V116" s="3">
        <v>76.2</v>
      </c>
      <c r="W116" s="3">
        <v>50.8</v>
      </c>
      <c r="X116" s="3">
        <v>9.5299999999999994</v>
      </c>
      <c r="Y116" s="4">
        <f t="shared" si="40"/>
        <v>26.2</v>
      </c>
      <c r="Z116" s="4">
        <f t="shared" si="41"/>
        <v>50</v>
      </c>
      <c r="AA116" s="4">
        <f t="shared" si="42"/>
        <v>2260</v>
      </c>
      <c r="AB116" s="4">
        <f t="shared" si="43"/>
        <v>137</v>
      </c>
      <c r="AC116" s="3">
        <f t="shared" si="44"/>
        <v>105.16920880174756</v>
      </c>
      <c r="AD116" s="4">
        <f t="shared" si="45"/>
        <v>83.01</v>
      </c>
      <c r="AE116" s="4">
        <f t="shared" si="46"/>
        <v>93.801299999999998</v>
      </c>
      <c r="AF116" s="3">
        <f t="shared" si="47"/>
        <v>74.5</v>
      </c>
      <c r="AG116" s="4">
        <f t="shared" si="48"/>
        <v>9.5299999999999994</v>
      </c>
      <c r="AH116" s="4">
        <f t="shared" si="49"/>
        <v>10</v>
      </c>
      <c r="AI116" s="4">
        <f t="shared" si="50"/>
        <v>8</v>
      </c>
      <c r="AJ116" s="5">
        <f t="shared" si="51"/>
        <v>5</v>
      </c>
      <c r="AK116" s="3">
        <v>8</v>
      </c>
      <c r="AL116" s="3">
        <f t="shared" si="52"/>
        <v>8</v>
      </c>
      <c r="AM116" s="3">
        <f t="shared" si="53"/>
        <v>1.26</v>
      </c>
      <c r="AN116" s="3">
        <f t="shared" si="54"/>
        <v>1.72</v>
      </c>
      <c r="AO116" s="3">
        <f t="shared" si="55"/>
        <v>1.26</v>
      </c>
      <c r="AP116" s="3">
        <f t="shared" si="34"/>
        <v>59</v>
      </c>
      <c r="AQ116" s="3">
        <f t="shared" si="56"/>
        <v>32</v>
      </c>
      <c r="AR116" s="3">
        <f t="shared" si="57"/>
        <v>240</v>
      </c>
      <c r="AS116" s="3">
        <f t="shared" si="66"/>
        <v>20</v>
      </c>
      <c r="AT116" s="3">
        <f t="shared" si="58"/>
        <v>39</v>
      </c>
      <c r="AU116" s="3">
        <f t="shared" si="67"/>
        <v>0</v>
      </c>
      <c r="AV116" s="3">
        <f t="shared" si="59"/>
        <v>39</v>
      </c>
      <c r="AW116">
        <f t="shared" si="60"/>
        <v>32</v>
      </c>
      <c r="AX116" s="3">
        <f t="shared" si="61"/>
        <v>32</v>
      </c>
      <c r="AY116" s="3">
        <f t="shared" si="62"/>
        <v>39</v>
      </c>
      <c r="AZ116" s="3">
        <f t="shared" si="63"/>
        <v>0</v>
      </c>
      <c r="BA116" s="3">
        <f t="shared" si="64"/>
        <v>1</v>
      </c>
      <c r="BB116" s="3">
        <f t="shared" si="65"/>
        <v>0</v>
      </c>
      <c r="BC116" s="3"/>
    </row>
    <row r="117" spans="3:55" x14ac:dyDescent="0.25">
      <c r="C117" s="3" t="s">
        <v>125</v>
      </c>
      <c r="D117" s="3">
        <v>7.4</v>
      </c>
      <c r="E117" s="3">
        <v>955</v>
      </c>
      <c r="F117" s="3">
        <f t="shared" si="37"/>
        <v>1910</v>
      </c>
      <c r="G117" s="3">
        <v>15.9</v>
      </c>
      <c r="H117" s="3">
        <v>549000</v>
      </c>
      <c r="I117" s="3">
        <v>10800</v>
      </c>
      <c r="J117" s="3">
        <v>24</v>
      </c>
      <c r="K117" s="3">
        <v>25.7</v>
      </c>
      <c r="L117" s="3">
        <v>19500</v>
      </c>
      <c r="M117" s="3">
        <v>16.100000000000001</v>
      </c>
      <c r="N117" s="3">
        <v>194000</v>
      </c>
      <c r="O117">
        <f t="shared" si="38"/>
        <v>1006840</v>
      </c>
      <c r="P117" s="3">
        <v>5150</v>
      </c>
      <c r="Q117" s="3">
        <v>14.3</v>
      </c>
      <c r="R117" s="3">
        <f t="shared" si="39"/>
        <v>23</v>
      </c>
      <c r="S117" s="3">
        <v>13</v>
      </c>
      <c r="T117" s="3">
        <v>9370</v>
      </c>
      <c r="U117" s="3">
        <v>6.27</v>
      </c>
      <c r="V117" s="3">
        <v>76.2</v>
      </c>
      <c r="W117" s="3">
        <v>50.8</v>
      </c>
      <c r="X117" s="3">
        <v>7.94</v>
      </c>
      <c r="Y117" s="4">
        <f t="shared" si="40"/>
        <v>25.7</v>
      </c>
      <c r="Z117" s="4">
        <f t="shared" si="41"/>
        <v>50.5</v>
      </c>
      <c r="AA117" s="4">
        <f t="shared" si="42"/>
        <v>1910</v>
      </c>
      <c r="AB117" s="4">
        <f t="shared" si="43"/>
        <v>139</v>
      </c>
      <c r="AC117" s="3">
        <f t="shared" si="44"/>
        <v>102.16452978624294</v>
      </c>
      <c r="AD117" s="4">
        <f t="shared" si="45"/>
        <v>80.64</v>
      </c>
      <c r="AE117" s="4">
        <f t="shared" si="46"/>
        <v>77.011200000000002</v>
      </c>
      <c r="AF117" s="3">
        <f t="shared" si="47"/>
        <v>74.5</v>
      </c>
      <c r="AG117" s="4">
        <f t="shared" si="48"/>
        <v>7.94</v>
      </c>
      <c r="AH117" s="4">
        <f t="shared" si="49"/>
        <v>10</v>
      </c>
      <c r="AI117" s="4">
        <f t="shared" si="50"/>
        <v>6</v>
      </c>
      <c r="AJ117" s="5">
        <f t="shared" si="51"/>
        <v>5</v>
      </c>
      <c r="AK117" s="3">
        <v>8</v>
      </c>
      <c r="AL117" s="3">
        <f t="shared" si="52"/>
        <v>6</v>
      </c>
      <c r="AM117" s="3">
        <f t="shared" si="53"/>
        <v>0.94500000000000006</v>
      </c>
      <c r="AN117" s="3">
        <f t="shared" si="54"/>
        <v>1.43</v>
      </c>
      <c r="AO117" s="3">
        <f t="shared" si="55"/>
        <v>0.94500000000000006</v>
      </c>
      <c r="AP117" s="3">
        <f t="shared" si="34"/>
        <v>79</v>
      </c>
      <c r="AQ117" s="3">
        <f t="shared" si="56"/>
        <v>24</v>
      </c>
      <c r="AR117" s="3">
        <f t="shared" si="57"/>
        <v>180</v>
      </c>
      <c r="AS117" s="3">
        <f t="shared" si="66"/>
        <v>27</v>
      </c>
      <c r="AT117" s="3">
        <f t="shared" si="58"/>
        <v>52</v>
      </c>
      <c r="AU117" s="3">
        <f t="shared" si="67"/>
        <v>0</v>
      </c>
      <c r="AV117" s="3">
        <f t="shared" si="59"/>
        <v>52</v>
      </c>
      <c r="AW117">
        <f t="shared" si="60"/>
        <v>27</v>
      </c>
      <c r="AX117" s="3">
        <f t="shared" si="61"/>
        <v>27</v>
      </c>
      <c r="AY117" s="3">
        <f t="shared" si="62"/>
        <v>52</v>
      </c>
      <c r="AZ117" s="3">
        <f t="shared" si="63"/>
        <v>1</v>
      </c>
      <c r="BA117" s="3">
        <f t="shared" si="64"/>
        <v>1</v>
      </c>
      <c r="BB117" s="3">
        <f t="shared" si="65"/>
        <v>1</v>
      </c>
      <c r="BC117" s="3"/>
    </row>
    <row r="118" spans="3:55" x14ac:dyDescent="0.25">
      <c r="C118" s="3" t="s">
        <v>126</v>
      </c>
      <c r="D118" s="3">
        <v>6.1</v>
      </c>
      <c r="E118" s="3">
        <v>774</v>
      </c>
      <c r="F118" s="3">
        <f t="shared" si="37"/>
        <v>1548</v>
      </c>
      <c r="G118" s="3">
        <v>14.3</v>
      </c>
      <c r="H118" s="3">
        <v>454000</v>
      </c>
      <c r="I118" s="3">
        <v>8870</v>
      </c>
      <c r="J118" s="3">
        <v>24.2</v>
      </c>
      <c r="K118" s="3">
        <v>24.9</v>
      </c>
      <c r="L118" s="3">
        <v>15900</v>
      </c>
      <c r="M118" s="3">
        <v>15.2</v>
      </c>
      <c r="N118" s="3">
        <v>162000</v>
      </c>
      <c r="O118">
        <f t="shared" si="38"/>
        <v>792672.48</v>
      </c>
      <c r="P118" s="3">
        <v>4230</v>
      </c>
      <c r="Q118" s="3">
        <v>14.5</v>
      </c>
      <c r="R118" s="3">
        <f t="shared" si="39"/>
        <v>22.6</v>
      </c>
      <c r="S118" s="3">
        <v>12.4</v>
      </c>
      <c r="T118" s="3">
        <v>7590</v>
      </c>
      <c r="U118" s="3">
        <v>5.08</v>
      </c>
      <c r="V118" s="3">
        <v>76.2</v>
      </c>
      <c r="W118" s="3">
        <v>50.8</v>
      </c>
      <c r="X118" s="3">
        <v>6.35</v>
      </c>
      <c r="Y118" s="4">
        <f t="shared" si="40"/>
        <v>24.9</v>
      </c>
      <c r="Z118" s="4">
        <f t="shared" si="41"/>
        <v>51.300000000000004</v>
      </c>
      <c r="AA118" s="4">
        <f t="shared" si="42"/>
        <v>1548</v>
      </c>
      <c r="AB118" s="4">
        <f t="shared" si="43"/>
        <v>142</v>
      </c>
      <c r="AC118" s="3">
        <f t="shared" si="44"/>
        <v>97.893318785955159</v>
      </c>
      <c r="AD118" s="4">
        <f t="shared" si="45"/>
        <v>77.27</v>
      </c>
      <c r="AE118" s="4">
        <f t="shared" si="46"/>
        <v>59.806979999999996</v>
      </c>
      <c r="AF118" s="3">
        <f t="shared" si="47"/>
        <v>74.5</v>
      </c>
      <c r="AG118" s="4">
        <f t="shared" si="48"/>
        <v>6.35</v>
      </c>
      <c r="AH118" s="4">
        <f t="shared" si="49"/>
        <v>10</v>
      </c>
      <c r="AI118" s="4">
        <f t="shared" si="50"/>
        <v>5</v>
      </c>
      <c r="AJ118" s="5">
        <f t="shared" si="51"/>
        <v>5</v>
      </c>
      <c r="AK118" s="3">
        <v>8</v>
      </c>
      <c r="AL118" s="3">
        <f t="shared" si="52"/>
        <v>5</v>
      </c>
      <c r="AM118" s="3">
        <f t="shared" si="53"/>
        <v>0.78749999999999998</v>
      </c>
      <c r="AN118" s="3">
        <f t="shared" si="54"/>
        <v>1.1399999999999999</v>
      </c>
      <c r="AO118" s="3">
        <f t="shared" si="55"/>
        <v>0.78749999999999998</v>
      </c>
      <c r="AP118" s="3">
        <f t="shared" si="34"/>
        <v>95</v>
      </c>
      <c r="AQ118" s="3">
        <f t="shared" si="56"/>
        <v>20</v>
      </c>
      <c r="AR118" s="3">
        <f t="shared" si="57"/>
        <v>150</v>
      </c>
      <c r="AS118" s="3">
        <f t="shared" si="66"/>
        <v>31</v>
      </c>
      <c r="AT118" s="3">
        <f t="shared" si="58"/>
        <v>64</v>
      </c>
      <c r="AU118" s="3">
        <f t="shared" si="67"/>
        <v>0</v>
      </c>
      <c r="AV118" s="3">
        <f t="shared" si="59"/>
        <v>64</v>
      </c>
      <c r="AW118">
        <f t="shared" si="60"/>
        <v>31</v>
      </c>
      <c r="AX118" s="3">
        <f t="shared" si="61"/>
        <v>31</v>
      </c>
      <c r="AY118" s="3">
        <f t="shared" si="62"/>
        <v>64</v>
      </c>
      <c r="AZ118" s="3">
        <f t="shared" si="63"/>
        <v>1</v>
      </c>
      <c r="BA118" s="3">
        <f t="shared" si="64"/>
        <v>1</v>
      </c>
      <c r="BB118" s="3">
        <f t="shared" si="65"/>
        <v>1</v>
      </c>
      <c r="BC118" s="3"/>
    </row>
    <row r="119" spans="3:55" x14ac:dyDescent="0.25">
      <c r="C119" s="3" t="s">
        <v>127</v>
      </c>
      <c r="D119" s="3">
        <v>4.5999999999999996</v>
      </c>
      <c r="E119" s="3">
        <v>592</v>
      </c>
      <c r="F119" s="3">
        <f t="shared" si="37"/>
        <v>1184</v>
      </c>
      <c r="G119" s="3">
        <v>12.7</v>
      </c>
      <c r="H119" s="3">
        <v>353000</v>
      </c>
      <c r="I119" s="3">
        <v>6780</v>
      </c>
      <c r="J119" s="3">
        <v>24.4</v>
      </c>
      <c r="K119" s="3">
        <v>24.2</v>
      </c>
      <c r="L119" s="3">
        <v>12200</v>
      </c>
      <c r="M119" s="3">
        <v>14.1</v>
      </c>
      <c r="N119" s="3">
        <v>127000</v>
      </c>
      <c r="O119">
        <f t="shared" si="38"/>
        <v>584205.76</v>
      </c>
      <c r="P119" s="3">
        <v>3240</v>
      </c>
      <c r="Q119" s="3">
        <v>14.7</v>
      </c>
      <c r="R119" s="3">
        <f t="shared" si="39"/>
        <v>22.2</v>
      </c>
      <c r="S119" s="3">
        <v>11.7</v>
      </c>
      <c r="T119" s="3">
        <v>5750</v>
      </c>
      <c r="U119" s="3">
        <v>3.89</v>
      </c>
      <c r="V119" s="3">
        <v>76.2</v>
      </c>
      <c r="W119" s="3">
        <v>50.8</v>
      </c>
      <c r="X119" s="3">
        <v>4.76</v>
      </c>
      <c r="Y119" s="4">
        <f t="shared" si="40"/>
        <v>24.2</v>
      </c>
      <c r="Z119" s="4">
        <f t="shared" si="41"/>
        <v>52</v>
      </c>
      <c r="AA119" s="4">
        <f t="shared" si="42"/>
        <v>1184</v>
      </c>
      <c r="AB119" s="4">
        <f t="shared" si="43"/>
        <v>144</v>
      </c>
      <c r="AC119" s="3">
        <f t="shared" si="44"/>
        <v>95.192943672839505</v>
      </c>
      <c r="AD119" s="4">
        <f t="shared" si="45"/>
        <v>75.14</v>
      </c>
      <c r="AE119" s="4">
        <f t="shared" si="46"/>
        <v>44.482879999999994</v>
      </c>
      <c r="AF119" s="3">
        <f t="shared" si="47"/>
        <v>74.5</v>
      </c>
      <c r="AG119" s="4">
        <f t="shared" si="48"/>
        <v>4.76</v>
      </c>
      <c r="AH119" s="4">
        <f t="shared" si="49"/>
        <v>10</v>
      </c>
      <c r="AI119" s="4">
        <f t="shared" si="50"/>
        <v>5</v>
      </c>
      <c r="AJ119" s="5">
        <f t="shared" si="51"/>
        <v>3</v>
      </c>
      <c r="AK119" s="3">
        <v>8</v>
      </c>
      <c r="AL119" s="3">
        <f t="shared" si="52"/>
        <v>5</v>
      </c>
      <c r="AM119" s="3">
        <f t="shared" si="53"/>
        <v>0.78749999999999998</v>
      </c>
      <c r="AN119" s="3">
        <f t="shared" si="54"/>
        <v>0.86</v>
      </c>
      <c r="AO119" s="3">
        <f t="shared" si="55"/>
        <v>0.78749999999999998</v>
      </c>
      <c r="AP119" s="3">
        <f t="shared" si="34"/>
        <v>95</v>
      </c>
      <c r="AQ119" s="3">
        <f t="shared" si="56"/>
        <v>20</v>
      </c>
      <c r="AR119" s="3">
        <f t="shared" si="57"/>
        <v>150</v>
      </c>
      <c r="AS119" s="3">
        <f t="shared" si="66"/>
        <v>30</v>
      </c>
      <c r="AT119" s="3">
        <f t="shared" si="58"/>
        <v>65</v>
      </c>
      <c r="AU119" s="3">
        <f t="shared" si="67"/>
        <v>0</v>
      </c>
      <c r="AV119" s="3">
        <f t="shared" si="59"/>
        <v>65</v>
      </c>
      <c r="AW119">
        <f t="shared" si="60"/>
        <v>30</v>
      </c>
      <c r="AX119" s="3">
        <f t="shared" si="61"/>
        <v>30</v>
      </c>
      <c r="AY119" s="3">
        <f t="shared" si="62"/>
        <v>65</v>
      </c>
      <c r="AZ119" s="3">
        <f t="shared" si="63"/>
        <v>1</v>
      </c>
      <c r="BA119" s="3">
        <f t="shared" si="64"/>
        <v>1</v>
      </c>
      <c r="BB119" s="3">
        <f t="shared" si="65"/>
        <v>1</v>
      </c>
      <c r="BC119" s="3"/>
    </row>
    <row r="120" spans="3:55" x14ac:dyDescent="0.25">
      <c r="C120" s="3" t="s">
        <v>128</v>
      </c>
      <c r="D120" s="3">
        <v>11.4</v>
      </c>
      <c r="E120" s="3">
        <v>1460</v>
      </c>
      <c r="F120" s="3">
        <f t="shared" si="37"/>
        <v>2920</v>
      </c>
      <c r="G120" s="3">
        <v>19.100000000000001</v>
      </c>
      <c r="H120" s="3">
        <v>508000</v>
      </c>
      <c r="I120" s="3">
        <v>11700</v>
      </c>
      <c r="J120" s="3">
        <v>18.7</v>
      </c>
      <c r="K120" s="3">
        <v>20.399999999999999</v>
      </c>
      <c r="L120" s="3">
        <v>21100</v>
      </c>
      <c r="M120" s="3">
        <v>11.5</v>
      </c>
      <c r="N120" s="3">
        <v>508000</v>
      </c>
      <c r="O120">
        <f t="shared" si="38"/>
        <v>2899867.2</v>
      </c>
      <c r="P120" s="3">
        <v>11700</v>
      </c>
      <c r="Q120" s="3">
        <v>18.7</v>
      </c>
      <c r="R120" s="3">
        <f t="shared" si="39"/>
        <v>31.5</v>
      </c>
      <c r="S120" s="3">
        <v>20.399999999999999</v>
      </c>
      <c r="T120" s="3">
        <v>21100</v>
      </c>
      <c r="U120" s="3">
        <v>11.5</v>
      </c>
      <c r="V120" s="3">
        <v>63.5</v>
      </c>
      <c r="W120" s="3">
        <v>63.5</v>
      </c>
      <c r="X120" s="3">
        <v>12.7</v>
      </c>
      <c r="Y120" s="4">
        <f t="shared" si="40"/>
        <v>20.399999999999999</v>
      </c>
      <c r="Z120" s="4">
        <f t="shared" si="41"/>
        <v>43.1</v>
      </c>
      <c r="AA120" s="4">
        <f t="shared" si="42"/>
        <v>2920</v>
      </c>
      <c r="AB120" s="4">
        <f t="shared" si="43"/>
        <v>171</v>
      </c>
      <c r="AC120" s="3">
        <f t="shared" si="44"/>
        <v>67.505245374645185</v>
      </c>
      <c r="AD120" s="4">
        <f t="shared" si="45"/>
        <v>53.28</v>
      </c>
      <c r="AE120" s="4">
        <f t="shared" si="46"/>
        <v>77.788800000000009</v>
      </c>
      <c r="AF120" s="3">
        <f t="shared" si="47"/>
        <v>74.5</v>
      </c>
      <c r="AG120" s="4">
        <f t="shared" si="48"/>
        <v>12.7</v>
      </c>
      <c r="AH120" s="4">
        <f t="shared" si="49"/>
        <v>10</v>
      </c>
      <c r="AI120" s="4">
        <f t="shared" si="50"/>
        <v>11</v>
      </c>
      <c r="AJ120" s="5">
        <f t="shared" si="51"/>
        <v>5</v>
      </c>
      <c r="AK120" s="3">
        <v>8</v>
      </c>
      <c r="AL120" s="3">
        <f t="shared" si="52"/>
        <v>8</v>
      </c>
      <c r="AM120" s="3">
        <f t="shared" si="53"/>
        <v>1.26</v>
      </c>
      <c r="AN120" s="3">
        <f t="shared" si="54"/>
        <v>2.29</v>
      </c>
      <c r="AO120" s="3">
        <f t="shared" si="55"/>
        <v>1.26</v>
      </c>
      <c r="AP120" s="3">
        <f t="shared" si="34"/>
        <v>59</v>
      </c>
      <c r="AQ120" s="3">
        <f t="shared" si="56"/>
        <v>32</v>
      </c>
      <c r="AR120" s="3">
        <f t="shared" si="57"/>
        <v>240</v>
      </c>
      <c r="AS120" s="3">
        <f t="shared" si="66"/>
        <v>19</v>
      </c>
      <c r="AT120" s="3">
        <f t="shared" si="58"/>
        <v>40</v>
      </c>
      <c r="AU120" s="3">
        <f t="shared" si="67"/>
        <v>0</v>
      </c>
      <c r="AV120" s="3">
        <f t="shared" si="59"/>
        <v>40</v>
      </c>
      <c r="AW120">
        <f t="shared" si="60"/>
        <v>32</v>
      </c>
      <c r="AX120" s="3">
        <f t="shared" si="61"/>
        <v>32</v>
      </c>
      <c r="AY120" s="3">
        <f t="shared" si="62"/>
        <v>40</v>
      </c>
      <c r="AZ120" s="3">
        <f t="shared" si="63"/>
        <v>0</v>
      </c>
      <c r="BA120" s="3">
        <f t="shared" si="64"/>
        <v>1</v>
      </c>
      <c r="BB120" s="3">
        <f t="shared" si="65"/>
        <v>0</v>
      </c>
      <c r="BC120" s="3"/>
    </row>
    <row r="121" spans="3:55" x14ac:dyDescent="0.25">
      <c r="C121" s="3" t="s">
        <v>129</v>
      </c>
      <c r="D121" s="3">
        <v>8.6999999999999993</v>
      </c>
      <c r="E121" s="3">
        <v>1120</v>
      </c>
      <c r="F121" s="3">
        <f t="shared" si="37"/>
        <v>2240</v>
      </c>
      <c r="G121" s="3">
        <v>15.9</v>
      </c>
      <c r="H121" s="3">
        <v>405000</v>
      </c>
      <c r="I121" s="3">
        <v>9140</v>
      </c>
      <c r="J121" s="3">
        <v>19</v>
      </c>
      <c r="K121" s="3">
        <v>19.3</v>
      </c>
      <c r="L121" s="3">
        <v>16600</v>
      </c>
      <c r="M121" s="3">
        <v>8.7899999999999991</v>
      </c>
      <c r="N121" s="3">
        <v>405000</v>
      </c>
      <c r="O121">
        <f t="shared" si="38"/>
        <v>2132697.6</v>
      </c>
      <c r="P121" s="3">
        <v>9140</v>
      </c>
      <c r="Q121" s="3">
        <v>19</v>
      </c>
      <c r="R121" s="3">
        <f t="shared" si="39"/>
        <v>30.9</v>
      </c>
      <c r="S121" s="3">
        <v>19.3</v>
      </c>
      <c r="T121" s="3">
        <v>16600</v>
      </c>
      <c r="U121" s="3">
        <v>8.7899999999999991</v>
      </c>
      <c r="V121" s="3">
        <v>63.5</v>
      </c>
      <c r="W121" s="3">
        <v>63.5</v>
      </c>
      <c r="X121" s="3">
        <v>9.5299999999999994</v>
      </c>
      <c r="Y121" s="4">
        <f t="shared" si="40"/>
        <v>19.3</v>
      </c>
      <c r="Z121" s="4">
        <f t="shared" si="41"/>
        <v>44.2</v>
      </c>
      <c r="AA121" s="4">
        <f t="shared" si="42"/>
        <v>2240</v>
      </c>
      <c r="AB121" s="4">
        <f t="shared" si="43"/>
        <v>169</v>
      </c>
      <c r="AC121" s="3">
        <f t="shared" si="44"/>
        <v>69.112456846749055</v>
      </c>
      <c r="AD121" s="4">
        <f t="shared" si="45"/>
        <v>54.55</v>
      </c>
      <c r="AE121" s="4">
        <f t="shared" si="46"/>
        <v>61.095999999999997</v>
      </c>
      <c r="AF121" s="3">
        <f t="shared" si="47"/>
        <v>74.5</v>
      </c>
      <c r="AG121" s="4">
        <f t="shared" si="48"/>
        <v>9.5299999999999994</v>
      </c>
      <c r="AH121" s="4">
        <f t="shared" si="49"/>
        <v>10</v>
      </c>
      <c r="AI121" s="4">
        <f t="shared" si="50"/>
        <v>8</v>
      </c>
      <c r="AJ121" s="5">
        <f t="shared" si="51"/>
        <v>5</v>
      </c>
      <c r="AK121" s="3">
        <v>8</v>
      </c>
      <c r="AL121" s="3">
        <f t="shared" si="52"/>
        <v>8</v>
      </c>
      <c r="AM121" s="3">
        <f t="shared" si="53"/>
        <v>1.26</v>
      </c>
      <c r="AN121" s="3">
        <f t="shared" si="54"/>
        <v>1.72</v>
      </c>
      <c r="AO121" s="3">
        <f t="shared" si="55"/>
        <v>1.26</v>
      </c>
      <c r="AP121" s="3">
        <f t="shared" si="34"/>
        <v>59</v>
      </c>
      <c r="AQ121" s="3">
        <f t="shared" si="56"/>
        <v>32</v>
      </c>
      <c r="AR121" s="3">
        <f t="shared" si="57"/>
        <v>240</v>
      </c>
      <c r="AS121" s="3">
        <f t="shared" si="66"/>
        <v>18</v>
      </c>
      <c r="AT121" s="3">
        <f t="shared" si="58"/>
        <v>41</v>
      </c>
      <c r="AU121" s="3">
        <f t="shared" si="67"/>
        <v>0</v>
      </c>
      <c r="AV121" s="3">
        <f t="shared" si="59"/>
        <v>41</v>
      </c>
      <c r="AW121">
        <f t="shared" si="60"/>
        <v>32</v>
      </c>
      <c r="AX121" s="3">
        <f t="shared" si="61"/>
        <v>32</v>
      </c>
      <c r="AY121" s="3">
        <f t="shared" si="62"/>
        <v>41</v>
      </c>
      <c r="AZ121" s="3">
        <f t="shared" si="63"/>
        <v>0</v>
      </c>
      <c r="BA121" s="3">
        <f t="shared" si="64"/>
        <v>1</v>
      </c>
      <c r="BB121" s="3">
        <f t="shared" si="65"/>
        <v>0</v>
      </c>
      <c r="BC121" s="3"/>
    </row>
    <row r="122" spans="3:55" x14ac:dyDescent="0.25">
      <c r="C122" s="3" t="s">
        <v>130</v>
      </c>
      <c r="D122" s="3">
        <v>7.4</v>
      </c>
      <c r="E122" s="3">
        <v>942</v>
      </c>
      <c r="F122" s="3">
        <f t="shared" si="37"/>
        <v>1884</v>
      </c>
      <c r="G122" s="3">
        <v>14.3</v>
      </c>
      <c r="H122" s="3">
        <v>348000</v>
      </c>
      <c r="I122" s="3">
        <v>7770</v>
      </c>
      <c r="J122" s="3">
        <v>19.2</v>
      </c>
      <c r="K122" s="3">
        <v>18.7</v>
      </c>
      <c r="L122" s="3">
        <v>14000</v>
      </c>
      <c r="M122" s="3">
        <v>7.42</v>
      </c>
      <c r="N122" s="3">
        <v>348000</v>
      </c>
      <c r="O122">
        <f t="shared" si="38"/>
        <v>1754223.96</v>
      </c>
      <c r="P122" s="3">
        <v>7770</v>
      </c>
      <c r="Q122" s="3">
        <v>19.2</v>
      </c>
      <c r="R122" s="3">
        <f t="shared" si="39"/>
        <v>30.5</v>
      </c>
      <c r="S122" s="3">
        <v>18.7</v>
      </c>
      <c r="T122" s="3">
        <v>14000</v>
      </c>
      <c r="U122" s="3">
        <v>7.42</v>
      </c>
      <c r="V122" s="3">
        <v>63.5</v>
      </c>
      <c r="W122" s="3">
        <v>63.5</v>
      </c>
      <c r="X122" s="3">
        <v>7.94</v>
      </c>
      <c r="Y122" s="4">
        <f t="shared" si="40"/>
        <v>18.7</v>
      </c>
      <c r="Z122" s="4">
        <f t="shared" si="41"/>
        <v>44.8</v>
      </c>
      <c r="AA122" s="4">
        <f t="shared" si="42"/>
        <v>1884</v>
      </c>
      <c r="AB122" s="4">
        <f t="shared" si="43"/>
        <v>167</v>
      </c>
      <c r="AC122" s="3">
        <f t="shared" si="44"/>
        <v>70.777757538814583</v>
      </c>
      <c r="AD122" s="4">
        <f t="shared" si="45"/>
        <v>55.86</v>
      </c>
      <c r="AE122" s="4">
        <f t="shared" si="46"/>
        <v>52.62012</v>
      </c>
      <c r="AF122" s="3">
        <f t="shared" si="47"/>
        <v>74.5</v>
      </c>
      <c r="AG122" s="4">
        <f t="shared" si="48"/>
        <v>7.94</v>
      </c>
      <c r="AH122" s="4">
        <f t="shared" si="49"/>
        <v>10</v>
      </c>
      <c r="AI122" s="4">
        <f t="shared" si="50"/>
        <v>6</v>
      </c>
      <c r="AJ122" s="5">
        <f t="shared" si="51"/>
        <v>5</v>
      </c>
      <c r="AK122" s="3">
        <v>8</v>
      </c>
      <c r="AL122" s="3">
        <f t="shared" si="52"/>
        <v>6</v>
      </c>
      <c r="AM122" s="3">
        <f t="shared" si="53"/>
        <v>0.94500000000000006</v>
      </c>
      <c r="AN122" s="3">
        <f t="shared" si="54"/>
        <v>1.43</v>
      </c>
      <c r="AO122" s="3">
        <f t="shared" si="55"/>
        <v>0.94500000000000006</v>
      </c>
      <c r="AP122" s="3">
        <f t="shared" si="34"/>
        <v>79</v>
      </c>
      <c r="AQ122" s="3">
        <f t="shared" si="56"/>
        <v>24</v>
      </c>
      <c r="AR122" s="3">
        <f t="shared" si="57"/>
        <v>180</v>
      </c>
      <c r="AS122" s="3">
        <f t="shared" si="66"/>
        <v>23</v>
      </c>
      <c r="AT122" s="3">
        <f t="shared" si="58"/>
        <v>56</v>
      </c>
      <c r="AU122" s="3">
        <f t="shared" si="67"/>
        <v>0</v>
      </c>
      <c r="AV122" s="3">
        <f t="shared" si="59"/>
        <v>56</v>
      </c>
      <c r="AW122">
        <f t="shared" si="60"/>
        <v>24</v>
      </c>
      <c r="AX122" s="3">
        <f t="shared" si="61"/>
        <v>24</v>
      </c>
      <c r="AY122" s="3">
        <f t="shared" si="62"/>
        <v>56</v>
      </c>
      <c r="AZ122" s="3">
        <f t="shared" si="63"/>
        <v>0</v>
      </c>
      <c r="BA122" s="3">
        <f t="shared" si="64"/>
        <v>1</v>
      </c>
      <c r="BB122" s="3">
        <f t="shared" si="65"/>
        <v>0</v>
      </c>
      <c r="BC122" s="3"/>
    </row>
    <row r="123" spans="3:55" x14ac:dyDescent="0.25">
      <c r="C123" s="3" t="s">
        <v>131</v>
      </c>
      <c r="D123" s="3">
        <v>6.1</v>
      </c>
      <c r="E123" s="3">
        <v>768</v>
      </c>
      <c r="F123" s="3">
        <f t="shared" si="37"/>
        <v>1536</v>
      </c>
      <c r="G123" s="3">
        <v>12.7</v>
      </c>
      <c r="H123" s="3">
        <v>288000</v>
      </c>
      <c r="I123" s="3">
        <v>6340</v>
      </c>
      <c r="J123" s="3">
        <v>19.399999999999999</v>
      </c>
      <c r="K123" s="3">
        <v>18.100000000000001</v>
      </c>
      <c r="L123" s="3">
        <v>11400</v>
      </c>
      <c r="M123" s="3">
        <v>6.05</v>
      </c>
      <c r="N123" s="3">
        <v>288000</v>
      </c>
      <c r="O123">
        <f t="shared" si="38"/>
        <v>1395624.96</v>
      </c>
      <c r="P123" s="3">
        <v>6340</v>
      </c>
      <c r="Q123" s="3">
        <v>19.399999999999999</v>
      </c>
      <c r="R123" s="3">
        <f t="shared" si="39"/>
        <v>30.1</v>
      </c>
      <c r="S123" s="3">
        <v>18.100000000000001</v>
      </c>
      <c r="T123" s="3">
        <v>11400</v>
      </c>
      <c r="U123" s="3">
        <v>6.05</v>
      </c>
      <c r="V123" s="3">
        <v>63.5</v>
      </c>
      <c r="W123" s="3">
        <v>63.5</v>
      </c>
      <c r="X123" s="3">
        <v>6.35</v>
      </c>
      <c r="Y123" s="4">
        <f t="shared" si="40"/>
        <v>18.100000000000001</v>
      </c>
      <c r="Z123" s="4">
        <f t="shared" si="41"/>
        <v>45.4</v>
      </c>
      <c r="AA123" s="4">
        <f t="shared" si="42"/>
        <v>1536</v>
      </c>
      <c r="AB123" s="4">
        <f t="shared" si="43"/>
        <v>165</v>
      </c>
      <c r="AC123" s="3">
        <f t="shared" si="44"/>
        <v>72.503980899908171</v>
      </c>
      <c r="AD123" s="4">
        <f t="shared" si="45"/>
        <v>57.23</v>
      </c>
      <c r="AE123" s="4">
        <f t="shared" si="46"/>
        <v>43.952640000000002</v>
      </c>
      <c r="AF123" s="3">
        <f t="shared" si="47"/>
        <v>74.5</v>
      </c>
      <c r="AG123" s="4">
        <f t="shared" si="48"/>
        <v>6.35</v>
      </c>
      <c r="AH123" s="4">
        <f t="shared" si="49"/>
        <v>10</v>
      </c>
      <c r="AI123" s="4">
        <f t="shared" si="50"/>
        <v>5</v>
      </c>
      <c r="AJ123" s="5">
        <f t="shared" si="51"/>
        <v>5</v>
      </c>
      <c r="AK123" s="3">
        <v>8</v>
      </c>
      <c r="AL123" s="3">
        <f t="shared" si="52"/>
        <v>5</v>
      </c>
      <c r="AM123" s="3">
        <f t="shared" si="53"/>
        <v>0.78749999999999998</v>
      </c>
      <c r="AN123" s="3">
        <f t="shared" si="54"/>
        <v>1.1399999999999999</v>
      </c>
      <c r="AO123" s="3">
        <f t="shared" si="55"/>
        <v>0.78749999999999998</v>
      </c>
      <c r="AP123" s="3">
        <f t="shared" si="34"/>
        <v>95</v>
      </c>
      <c r="AQ123" s="3">
        <f t="shared" si="56"/>
        <v>20</v>
      </c>
      <c r="AR123" s="3">
        <f t="shared" si="57"/>
        <v>150</v>
      </c>
      <c r="AS123" s="3">
        <f t="shared" si="66"/>
        <v>27</v>
      </c>
      <c r="AT123" s="3">
        <f t="shared" si="58"/>
        <v>68</v>
      </c>
      <c r="AU123" s="3">
        <f t="shared" si="67"/>
        <v>0</v>
      </c>
      <c r="AV123" s="3">
        <f t="shared" si="59"/>
        <v>68</v>
      </c>
      <c r="AW123">
        <f t="shared" si="60"/>
        <v>27</v>
      </c>
      <c r="AX123" s="3">
        <f t="shared" si="61"/>
        <v>27</v>
      </c>
      <c r="AY123" s="3">
        <f t="shared" si="62"/>
        <v>68</v>
      </c>
      <c r="AZ123" s="3">
        <f t="shared" si="63"/>
        <v>1</v>
      </c>
      <c r="BA123" s="3">
        <f t="shared" si="64"/>
        <v>1</v>
      </c>
      <c r="BB123" s="3">
        <f t="shared" si="65"/>
        <v>1</v>
      </c>
      <c r="BC123" s="3"/>
    </row>
    <row r="124" spans="3:55" x14ac:dyDescent="0.25">
      <c r="C124" s="3" t="s">
        <v>132</v>
      </c>
      <c r="D124" s="3">
        <v>4.5999999999999996</v>
      </c>
      <c r="E124" s="3">
        <v>581</v>
      </c>
      <c r="F124" s="3">
        <f t="shared" si="37"/>
        <v>1162</v>
      </c>
      <c r="G124" s="3">
        <v>11.1</v>
      </c>
      <c r="H124" s="3">
        <v>223000</v>
      </c>
      <c r="I124" s="3">
        <v>4830</v>
      </c>
      <c r="J124" s="3">
        <v>19.600000000000001</v>
      </c>
      <c r="K124" s="3">
        <v>17.399999999999999</v>
      </c>
      <c r="L124" s="3">
        <v>8670</v>
      </c>
      <c r="M124" s="3">
        <v>4.57</v>
      </c>
      <c r="N124" s="3">
        <v>223000</v>
      </c>
      <c r="O124">
        <f t="shared" si="38"/>
        <v>1029045.1199999999</v>
      </c>
      <c r="P124" s="3">
        <v>4830</v>
      </c>
      <c r="Q124" s="3">
        <v>19.600000000000001</v>
      </c>
      <c r="R124" s="3">
        <f t="shared" si="39"/>
        <v>29.8</v>
      </c>
      <c r="S124" s="3">
        <v>17.399999999999999</v>
      </c>
      <c r="T124" s="3">
        <v>8670</v>
      </c>
      <c r="U124" s="3">
        <v>4.57</v>
      </c>
      <c r="V124" s="3">
        <v>63.5</v>
      </c>
      <c r="W124" s="3">
        <v>63.5</v>
      </c>
      <c r="X124" s="3">
        <v>4.76</v>
      </c>
      <c r="Y124" s="4">
        <f t="shared" si="40"/>
        <v>17.399999999999999</v>
      </c>
      <c r="Z124" s="4">
        <f t="shared" si="41"/>
        <v>46.1</v>
      </c>
      <c r="AA124" s="4">
        <f t="shared" si="42"/>
        <v>1162</v>
      </c>
      <c r="AB124" s="4">
        <f t="shared" si="43"/>
        <v>163</v>
      </c>
      <c r="AC124" s="3">
        <f t="shared" si="44"/>
        <v>74.294135270427944</v>
      </c>
      <c r="AD124" s="4">
        <f t="shared" si="45"/>
        <v>58.64</v>
      </c>
      <c r="AE124" s="4">
        <f t="shared" si="46"/>
        <v>34.069840000000006</v>
      </c>
      <c r="AF124" s="3">
        <f t="shared" si="47"/>
        <v>74.5</v>
      </c>
      <c r="AG124" s="4">
        <f t="shared" si="48"/>
        <v>4.76</v>
      </c>
      <c r="AH124" s="4">
        <f t="shared" si="49"/>
        <v>10</v>
      </c>
      <c r="AI124" s="4">
        <f t="shared" si="50"/>
        <v>5</v>
      </c>
      <c r="AJ124" s="5">
        <f t="shared" si="51"/>
        <v>3</v>
      </c>
      <c r="AK124" s="3">
        <v>8</v>
      </c>
      <c r="AL124" s="3">
        <f t="shared" si="52"/>
        <v>5</v>
      </c>
      <c r="AM124" s="3">
        <f t="shared" si="53"/>
        <v>0.78749999999999998</v>
      </c>
      <c r="AN124" s="3">
        <f t="shared" si="54"/>
        <v>0.86</v>
      </c>
      <c r="AO124" s="3">
        <f t="shared" si="55"/>
        <v>0.78749999999999998</v>
      </c>
      <c r="AP124" s="3">
        <f t="shared" ref="AP124:AP135" si="68">ROUND(AF124/AO124,0)</f>
        <v>95</v>
      </c>
      <c r="AQ124" s="3">
        <f t="shared" si="56"/>
        <v>20</v>
      </c>
      <c r="AR124" s="3">
        <f t="shared" si="57"/>
        <v>150</v>
      </c>
      <c r="AS124" s="3">
        <f t="shared" si="66"/>
        <v>26</v>
      </c>
      <c r="AT124" s="3">
        <f t="shared" si="58"/>
        <v>69</v>
      </c>
      <c r="AU124" s="3">
        <f t="shared" si="67"/>
        <v>0</v>
      </c>
      <c r="AV124" s="3">
        <f t="shared" si="59"/>
        <v>69</v>
      </c>
      <c r="AW124">
        <f t="shared" si="60"/>
        <v>26</v>
      </c>
      <c r="AX124" s="3">
        <f t="shared" si="61"/>
        <v>26</v>
      </c>
      <c r="AY124" s="3">
        <f t="shared" si="62"/>
        <v>69</v>
      </c>
      <c r="AZ124" s="3">
        <f t="shared" si="63"/>
        <v>1</v>
      </c>
      <c r="BA124" s="3">
        <f t="shared" si="64"/>
        <v>1</v>
      </c>
      <c r="BB124" s="3">
        <f t="shared" si="65"/>
        <v>1</v>
      </c>
      <c r="BC124" s="3"/>
    </row>
    <row r="125" spans="3:55" x14ac:dyDescent="0.25">
      <c r="C125" s="3" t="s">
        <v>133</v>
      </c>
      <c r="D125" s="3">
        <v>7.9</v>
      </c>
      <c r="E125" s="3">
        <v>1000</v>
      </c>
      <c r="F125" s="3">
        <f t="shared" si="37"/>
        <v>2000</v>
      </c>
      <c r="G125" s="3">
        <v>15.9</v>
      </c>
      <c r="H125" s="3">
        <v>380000</v>
      </c>
      <c r="I125" s="3">
        <v>8950</v>
      </c>
      <c r="J125" s="3">
        <v>19.5</v>
      </c>
      <c r="K125" s="3">
        <v>21</v>
      </c>
      <c r="L125" s="3">
        <v>16100.000000000002</v>
      </c>
      <c r="M125" s="3">
        <v>11</v>
      </c>
      <c r="N125" s="3">
        <v>214000</v>
      </c>
      <c r="O125">
        <f t="shared" si="38"/>
        <v>1204180</v>
      </c>
      <c r="P125" s="3">
        <v>5920</v>
      </c>
      <c r="Q125" s="3">
        <v>14.6</v>
      </c>
      <c r="R125" s="3">
        <f t="shared" si="39"/>
        <v>24.5</v>
      </c>
      <c r="S125" s="3">
        <v>14.7</v>
      </c>
      <c r="T125" s="3">
        <v>10800</v>
      </c>
      <c r="U125" s="3">
        <v>7.87</v>
      </c>
      <c r="V125" s="3">
        <v>63.5</v>
      </c>
      <c r="W125" s="3">
        <v>50.8</v>
      </c>
      <c r="X125" s="3">
        <v>9.5299999999999994</v>
      </c>
      <c r="Y125" s="4">
        <f t="shared" si="40"/>
        <v>21</v>
      </c>
      <c r="Z125" s="4">
        <f t="shared" si="41"/>
        <v>42.5</v>
      </c>
      <c r="AA125" s="4">
        <f t="shared" si="42"/>
        <v>2000</v>
      </c>
      <c r="AB125" s="4">
        <f t="shared" si="43"/>
        <v>164</v>
      </c>
      <c r="AC125" s="3">
        <f t="shared" si="44"/>
        <v>73.390871505056509</v>
      </c>
      <c r="AD125" s="4">
        <f t="shared" si="45"/>
        <v>57.93</v>
      </c>
      <c r="AE125" s="4">
        <f t="shared" si="46"/>
        <v>57.93</v>
      </c>
      <c r="AF125" s="3">
        <f t="shared" si="47"/>
        <v>74.5</v>
      </c>
      <c r="AG125" s="4">
        <f t="shared" si="48"/>
        <v>9.5299999999999994</v>
      </c>
      <c r="AH125" s="4">
        <f t="shared" si="49"/>
        <v>10</v>
      </c>
      <c r="AI125" s="4">
        <f t="shared" si="50"/>
        <v>8</v>
      </c>
      <c r="AJ125" s="5">
        <f t="shared" si="51"/>
        <v>5</v>
      </c>
      <c r="AK125" s="3">
        <v>8</v>
      </c>
      <c r="AL125" s="3">
        <f t="shared" si="52"/>
        <v>8</v>
      </c>
      <c r="AM125" s="3">
        <f t="shared" si="53"/>
        <v>1.26</v>
      </c>
      <c r="AN125" s="3">
        <f t="shared" si="54"/>
        <v>1.72</v>
      </c>
      <c r="AO125" s="3">
        <f t="shared" si="55"/>
        <v>1.26</v>
      </c>
      <c r="AP125" s="3">
        <f t="shared" si="68"/>
        <v>59</v>
      </c>
      <c r="AQ125" s="3">
        <f t="shared" si="56"/>
        <v>32</v>
      </c>
      <c r="AR125" s="3">
        <f t="shared" si="57"/>
        <v>240</v>
      </c>
      <c r="AS125" s="3">
        <f t="shared" si="66"/>
        <v>20</v>
      </c>
      <c r="AT125" s="3">
        <f t="shared" si="58"/>
        <v>39</v>
      </c>
      <c r="AU125" s="3">
        <f t="shared" si="67"/>
        <v>0</v>
      </c>
      <c r="AV125" s="3">
        <f t="shared" si="59"/>
        <v>39</v>
      </c>
      <c r="AW125">
        <f t="shared" si="60"/>
        <v>32</v>
      </c>
      <c r="AX125" s="3">
        <f t="shared" si="61"/>
        <v>32</v>
      </c>
      <c r="AY125" s="3">
        <f t="shared" si="62"/>
        <v>39</v>
      </c>
      <c r="AZ125" s="3">
        <f t="shared" si="63"/>
        <v>0</v>
      </c>
      <c r="BA125" s="3">
        <f t="shared" si="64"/>
        <v>1</v>
      </c>
      <c r="BB125" s="3">
        <f t="shared" si="65"/>
        <v>0</v>
      </c>
      <c r="BC125" s="3"/>
    </row>
    <row r="126" spans="3:55" x14ac:dyDescent="0.25">
      <c r="C126" s="3" t="s">
        <v>134</v>
      </c>
      <c r="D126" s="3">
        <v>6.7</v>
      </c>
      <c r="E126" s="3">
        <v>852</v>
      </c>
      <c r="F126" s="3">
        <f t="shared" si="37"/>
        <v>1704</v>
      </c>
      <c r="G126" s="3">
        <v>14.3</v>
      </c>
      <c r="H126" s="3">
        <v>329000</v>
      </c>
      <c r="I126" s="3">
        <v>7620</v>
      </c>
      <c r="J126" s="3">
        <v>19.7</v>
      </c>
      <c r="K126" s="3">
        <v>20.399999999999999</v>
      </c>
      <c r="L126" s="3">
        <v>13700</v>
      </c>
      <c r="M126" s="3">
        <v>9.86</v>
      </c>
      <c r="N126" s="3">
        <v>186000</v>
      </c>
      <c r="O126">
        <f t="shared" si="38"/>
        <v>993636.24000000011</v>
      </c>
      <c r="P126" s="3">
        <v>5060</v>
      </c>
      <c r="Q126" s="3">
        <v>14.8</v>
      </c>
      <c r="R126" s="3">
        <f t="shared" si="39"/>
        <v>24.1</v>
      </c>
      <c r="S126" s="3">
        <v>14.1</v>
      </c>
      <c r="T126" s="3">
        <v>9130</v>
      </c>
      <c r="U126" s="3">
        <v>6.71</v>
      </c>
      <c r="V126" s="3">
        <v>63.5</v>
      </c>
      <c r="W126" s="3">
        <v>50.8</v>
      </c>
      <c r="X126" s="3">
        <v>7.94</v>
      </c>
      <c r="Y126" s="4">
        <f t="shared" si="40"/>
        <v>20.399999999999999</v>
      </c>
      <c r="Z126" s="4">
        <f t="shared" si="41"/>
        <v>43.1</v>
      </c>
      <c r="AA126" s="4">
        <f t="shared" si="42"/>
        <v>1704</v>
      </c>
      <c r="AB126" s="4">
        <f t="shared" si="43"/>
        <v>163</v>
      </c>
      <c r="AC126" s="3">
        <f t="shared" si="44"/>
        <v>74.294135270427944</v>
      </c>
      <c r="AD126" s="4">
        <f t="shared" si="45"/>
        <v>58.64</v>
      </c>
      <c r="AE126" s="4">
        <f t="shared" si="46"/>
        <v>49.961280000000002</v>
      </c>
      <c r="AF126" s="3">
        <f t="shared" si="47"/>
        <v>74.5</v>
      </c>
      <c r="AG126" s="4">
        <f t="shared" si="48"/>
        <v>7.94</v>
      </c>
      <c r="AH126" s="4">
        <f t="shared" si="49"/>
        <v>10</v>
      </c>
      <c r="AI126" s="4">
        <f t="shared" si="50"/>
        <v>6</v>
      </c>
      <c r="AJ126" s="5">
        <f t="shared" si="51"/>
        <v>5</v>
      </c>
      <c r="AK126" s="3">
        <v>8</v>
      </c>
      <c r="AL126" s="3">
        <f t="shared" si="52"/>
        <v>6</v>
      </c>
      <c r="AM126" s="3">
        <f t="shared" si="53"/>
        <v>0.94500000000000006</v>
      </c>
      <c r="AN126" s="3">
        <f t="shared" si="54"/>
        <v>1.43</v>
      </c>
      <c r="AO126" s="3">
        <f t="shared" si="55"/>
        <v>0.94500000000000006</v>
      </c>
      <c r="AP126" s="3">
        <f t="shared" si="68"/>
        <v>79</v>
      </c>
      <c r="AQ126" s="3">
        <f t="shared" si="56"/>
        <v>24</v>
      </c>
      <c r="AR126" s="3">
        <f t="shared" si="57"/>
        <v>180</v>
      </c>
      <c r="AS126" s="3">
        <f t="shared" si="66"/>
        <v>25</v>
      </c>
      <c r="AT126" s="3">
        <f t="shared" si="58"/>
        <v>54</v>
      </c>
      <c r="AU126" s="3">
        <f t="shared" si="67"/>
        <v>0</v>
      </c>
      <c r="AV126" s="3">
        <f t="shared" si="59"/>
        <v>54</v>
      </c>
      <c r="AW126">
        <f t="shared" si="60"/>
        <v>25</v>
      </c>
      <c r="AX126" s="3">
        <f t="shared" si="61"/>
        <v>25</v>
      </c>
      <c r="AY126" s="3">
        <f t="shared" si="62"/>
        <v>54</v>
      </c>
      <c r="AZ126" s="3">
        <f t="shared" si="63"/>
        <v>1</v>
      </c>
      <c r="BA126" s="3">
        <f t="shared" si="64"/>
        <v>1</v>
      </c>
      <c r="BB126" s="3">
        <f t="shared" si="65"/>
        <v>1</v>
      </c>
      <c r="BC126" s="3"/>
    </row>
    <row r="127" spans="3:55" x14ac:dyDescent="0.25">
      <c r="C127" s="3" t="s">
        <v>135</v>
      </c>
      <c r="D127" s="3">
        <v>5.4</v>
      </c>
      <c r="E127" s="3">
        <v>690</v>
      </c>
      <c r="F127" s="3">
        <f t="shared" si="37"/>
        <v>1380</v>
      </c>
      <c r="G127" s="3">
        <v>12.7</v>
      </c>
      <c r="H127" s="3">
        <v>273000</v>
      </c>
      <c r="I127" s="3">
        <v>6240</v>
      </c>
      <c r="J127" s="3">
        <v>19.899999999999999</v>
      </c>
      <c r="K127" s="3">
        <v>19.8</v>
      </c>
      <c r="L127" s="3">
        <v>11300</v>
      </c>
      <c r="M127" s="3">
        <v>9.14</v>
      </c>
      <c r="N127" s="3">
        <v>155000</v>
      </c>
      <c r="O127">
        <f t="shared" si="38"/>
        <v>782305</v>
      </c>
      <c r="P127" s="3">
        <v>4150</v>
      </c>
      <c r="Q127" s="3">
        <v>15</v>
      </c>
      <c r="R127" s="3">
        <f t="shared" si="39"/>
        <v>23.8</v>
      </c>
      <c r="S127" s="3">
        <v>13.5</v>
      </c>
      <c r="T127" s="3">
        <v>7440</v>
      </c>
      <c r="U127" s="3">
        <v>5.44</v>
      </c>
      <c r="V127" s="3">
        <v>63.5</v>
      </c>
      <c r="W127" s="3">
        <v>50.8</v>
      </c>
      <c r="X127" s="3">
        <v>6.35</v>
      </c>
      <c r="Y127" s="4">
        <f t="shared" si="40"/>
        <v>19.8</v>
      </c>
      <c r="Z127" s="4">
        <f t="shared" si="41"/>
        <v>43.7</v>
      </c>
      <c r="AA127" s="4">
        <f t="shared" si="42"/>
        <v>1380</v>
      </c>
      <c r="AB127" s="4">
        <f t="shared" si="43"/>
        <v>161</v>
      </c>
      <c r="AC127" s="3">
        <f t="shared" si="44"/>
        <v>76.151416997801007</v>
      </c>
      <c r="AD127" s="4">
        <f t="shared" si="45"/>
        <v>60.11</v>
      </c>
      <c r="AE127" s="4">
        <f t="shared" si="46"/>
        <v>41.475900000000003</v>
      </c>
      <c r="AF127" s="3">
        <f t="shared" si="47"/>
        <v>74.5</v>
      </c>
      <c r="AG127" s="4">
        <f t="shared" si="48"/>
        <v>6.35</v>
      </c>
      <c r="AH127" s="4">
        <f t="shared" si="49"/>
        <v>10</v>
      </c>
      <c r="AI127" s="4">
        <f t="shared" si="50"/>
        <v>5</v>
      </c>
      <c r="AJ127" s="5">
        <f t="shared" si="51"/>
        <v>5</v>
      </c>
      <c r="AK127" s="3">
        <v>8</v>
      </c>
      <c r="AL127" s="3">
        <f t="shared" si="52"/>
        <v>5</v>
      </c>
      <c r="AM127" s="3">
        <f t="shared" si="53"/>
        <v>0.78749999999999998</v>
      </c>
      <c r="AN127" s="3">
        <f t="shared" si="54"/>
        <v>1.1399999999999999</v>
      </c>
      <c r="AO127" s="3">
        <f t="shared" si="55"/>
        <v>0.78749999999999998</v>
      </c>
      <c r="AP127" s="3">
        <f t="shared" si="68"/>
        <v>95</v>
      </c>
      <c r="AQ127" s="3">
        <f t="shared" si="56"/>
        <v>20</v>
      </c>
      <c r="AR127" s="3">
        <f t="shared" si="57"/>
        <v>150</v>
      </c>
      <c r="AS127" s="3">
        <f t="shared" si="66"/>
        <v>30</v>
      </c>
      <c r="AT127" s="3">
        <f t="shared" si="58"/>
        <v>65</v>
      </c>
      <c r="AU127" s="3">
        <f t="shared" si="67"/>
        <v>0</v>
      </c>
      <c r="AV127" s="3">
        <f t="shared" si="59"/>
        <v>65</v>
      </c>
      <c r="AW127">
        <f t="shared" si="60"/>
        <v>30</v>
      </c>
      <c r="AX127" s="3">
        <f t="shared" si="61"/>
        <v>30</v>
      </c>
      <c r="AY127" s="3">
        <f t="shared" si="62"/>
        <v>65</v>
      </c>
      <c r="AZ127" s="3">
        <f t="shared" si="63"/>
        <v>1</v>
      </c>
      <c r="BA127" s="3">
        <f t="shared" si="64"/>
        <v>1</v>
      </c>
      <c r="BB127" s="3">
        <f t="shared" si="65"/>
        <v>1</v>
      </c>
      <c r="BC127" s="3"/>
    </row>
    <row r="128" spans="3:55" x14ac:dyDescent="0.25">
      <c r="C128" s="3" t="s">
        <v>136</v>
      </c>
      <c r="D128" s="3">
        <v>4.2</v>
      </c>
      <c r="E128" s="3">
        <v>528</v>
      </c>
      <c r="F128" s="3">
        <f t="shared" si="37"/>
        <v>1056</v>
      </c>
      <c r="G128" s="3">
        <v>11.1</v>
      </c>
      <c r="H128" s="3">
        <v>213000</v>
      </c>
      <c r="I128" s="3">
        <v>4800</v>
      </c>
      <c r="J128" s="3">
        <v>20.100000000000001</v>
      </c>
      <c r="K128" s="3">
        <v>19.2</v>
      </c>
      <c r="L128" s="3">
        <v>8670</v>
      </c>
      <c r="M128" s="3">
        <v>8.1</v>
      </c>
      <c r="N128" s="3">
        <v>122000</v>
      </c>
      <c r="O128">
        <f t="shared" si="38"/>
        <v>582352.96</v>
      </c>
      <c r="P128" s="3">
        <v>3200</v>
      </c>
      <c r="Q128" s="3">
        <v>15.2</v>
      </c>
      <c r="R128" s="3">
        <f t="shared" si="39"/>
        <v>23.5</v>
      </c>
      <c r="S128" s="3">
        <v>12.9</v>
      </c>
      <c r="T128" s="3">
        <v>5690</v>
      </c>
      <c r="U128" s="3">
        <v>4.17</v>
      </c>
      <c r="V128" s="3">
        <v>63.5</v>
      </c>
      <c r="W128" s="3">
        <v>50.8</v>
      </c>
      <c r="X128" s="3">
        <v>4.76</v>
      </c>
      <c r="Y128" s="4">
        <f t="shared" si="40"/>
        <v>19.2</v>
      </c>
      <c r="Z128" s="4">
        <f t="shared" si="41"/>
        <v>44.3</v>
      </c>
      <c r="AA128" s="4">
        <f t="shared" si="42"/>
        <v>1056</v>
      </c>
      <c r="AB128" s="4">
        <f t="shared" si="43"/>
        <v>159</v>
      </c>
      <c r="AC128" s="3">
        <f t="shared" si="44"/>
        <v>78.079224714212245</v>
      </c>
      <c r="AD128" s="4">
        <f t="shared" si="45"/>
        <v>61.63</v>
      </c>
      <c r="AE128" s="4">
        <f t="shared" si="46"/>
        <v>32.540640000000003</v>
      </c>
      <c r="AF128" s="3">
        <f t="shared" si="47"/>
        <v>74.5</v>
      </c>
      <c r="AG128" s="4">
        <f t="shared" si="48"/>
        <v>4.76</v>
      </c>
      <c r="AH128" s="4">
        <f t="shared" si="49"/>
        <v>10</v>
      </c>
      <c r="AI128" s="4">
        <f t="shared" si="50"/>
        <v>5</v>
      </c>
      <c r="AJ128" s="5">
        <f t="shared" si="51"/>
        <v>3</v>
      </c>
      <c r="AK128" s="3">
        <v>8</v>
      </c>
      <c r="AL128" s="3">
        <f t="shared" si="52"/>
        <v>5</v>
      </c>
      <c r="AM128" s="3">
        <f t="shared" si="53"/>
        <v>0.78749999999999998</v>
      </c>
      <c r="AN128" s="3">
        <f t="shared" si="54"/>
        <v>0.86</v>
      </c>
      <c r="AO128" s="3">
        <f t="shared" si="55"/>
        <v>0.78749999999999998</v>
      </c>
      <c r="AP128" s="3">
        <f t="shared" si="68"/>
        <v>95</v>
      </c>
      <c r="AQ128" s="3">
        <f t="shared" si="56"/>
        <v>20</v>
      </c>
      <c r="AR128" s="3">
        <f t="shared" si="57"/>
        <v>150</v>
      </c>
      <c r="AS128" s="3">
        <f t="shared" si="66"/>
        <v>29</v>
      </c>
      <c r="AT128" s="3">
        <f t="shared" si="58"/>
        <v>66</v>
      </c>
      <c r="AU128" s="3">
        <f t="shared" si="67"/>
        <v>0</v>
      </c>
      <c r="AV128" s="3">
        <f t="shared" si="59"/>
        <v>66</v>
      </c>
      <c r="AW128">
        <f t="shared" si="60"/>
        <v>29</v>
      </c>
      <c r="AX128" s="3">
        <f t="shared" si="61"/>
        <v>29</v>
      </c>
      <c r="AY128" s="3">
        <f t="shared" si="62"/>
        <v>66</v>
      </c>
      <c r="AZ128" s="3">
        <f t="shared" si="63"/>
        <v>1</v>
      </c>
      <c r="BA128" s="3">
        <f t="shared" si="64"/>
        <v>1</v>
      </c>
      <c r="BB128" s="3">
        <f t="shared" si="65"/>
        <v>1</v>
      </c>
      <c r="BC128" s="3"/>
    </row>
    <row r="129" spans="3:55" x14ac:dyDescent="0.25">
      <c r="C129" s="3" t="s">
        <v>137</v>
      </c>
      <c r="D129" s="3">
        <v>4.8</v>
      </c>
      <c r="E129" s="3">
        <v>611</v>
      </c>
      <c r="F129" s="3">
        <f t="shared" si="37"/>
        <v>1222</v>
      </c>
      <c r="G129" s="3">
        <v>12.7</v>
      </c>
      <c r="H129" s="3">
        <v>247000</v>
      </c>
      <c r="I129" s="3">
        <v>5960</v>
      </c>
      <c r="J129" s="3">
        <v>20.100000000000001</v>
      </c>
      <c r="K129" s="3">
        <v>22</v>
      </c>
      <c r="L129" s="3">
        <v>10600</v>
      </c>
      <c r="M129" s="3">
        <v>15.4</v>
      </c>
      <c r="N129" s="3">
        <v>66600</v>
      </c>
      <c r="O129">
        <f t="shared" si="38"/>
        <v>388356.65499999997</v>
      </c>
      <c r="P129" s="3">
        <v>2330</v>
      </c>
      <c r="Q129" s="3">
        <v>10.4</v>
      </c>
      <c r="R129" s="3">
        <f t="shared" si="39"/>
        <v>17.8</v>
      </c>
      <c r="S129" s="3">
        <v>9.4499999999999993</v>
      </c>
      <c r="T129" s="3">
        <v>4280</v>
      </c>
      <c r="U129" s="3">
        <v>4.8</v>
      </c>
      <c r="V129" s="3">
        <v>63.5</v>
      </c>
      <c r="W129" s="3">
        <v>38.1</v>
      </c>
      <c r="X129" s="3">
        <v>6.35</v>
      </c>
      <c r="Y129" s="4">
        <f t="shared" si="40"/>
        <v>22</v>
      </c>
      <c r="Z129" s="4">
        <f t="shared" si="41"/>
        <v>41.5</v>
      </c>
      <c r="AA129" s="4">
        <f t="shared" si="42"/>
        <v>1222</v>
      </c>
      <c r="AB129" s="4">
        <f t="shared" si="43"/>
        <v>180</v>
      </c>
      <c r="AC129" s="3">
        <f t="shared" si="44"/>
        <v>60.923483950617282</v>
      </c>
      <c r="AD129" s="4">
        <f t="shared" si="45"/>
        <v>48.09</v>
      </c>
      <c r="AE129" s="4">
        <f t="shared" si="46"/>
        <v>29.382990000000003</v>
      </c>
      <c r="AF129" s="3">
        <f t="shared" si="47"/>
        <v>74.5</v>
      </c>
      <c r="AG129" s="4">
        <f t="shared" si="48"/>
        <v>6.35</v>
      </c>
      <c r="AH129" s="4">
        <f t="shared" si="49"/>
        <v>10</v>
      </c>
      <c r="AI129" s="4">
        <f t="shared" si="50"/>
        <v>5</v>
      </c>
      <c r="AJ129" s="5">
        <f t="shared" si="51"/>
        <v>5</v>
      </c>
      <c r="AK129" s="3">
        <v>8</v>
      </c>
      <c r="AL129" s="3">
        <f t="shared" si="52"/>
        <v>5</v>
      </c>
      <c r="AM129" s="3">
        <f t="shared" si="53"/>
        <v>0.78749999999999998</v>
      </c>
      <c r="AN129" s="3">
        <f t="shared" si="54"/>
        <v>1.1399999999999999</v>
      </c>
      <c r="AO129" s="3">
        <f t="shared" si="55"/>
        <v>0.78749999999999998</v>
      </c>
      <c r="AP129" s="3">
        <f t="shared" si="68"/>
        <v>95</v>
      </c>
      <c r="AQ129" s="3">
        <f t="shared" si="56"/>
        <v>20</v>
      </c>
      <c r="AR129" s="3">
        <f t="shared" si="57"/>
        <v>150</v>
      </c>
      <c r="AS129" s="3">
        <f t="shared" si="66"/>
        <v>33</v>
      </c>
      <c r="AT129" s="3">
        <f t="shared" si="58"/>
        <v>62</v>
      </c>
      <c r="AU129" s="3">
        <f t="shared" si="67"/>
        <v>0</v>
      </c>
      <c r="AV129" s="3">
        <f t="shared" si="59"/>
        <v>62</v>
      </c>
      <c r="AW129">
        <f t="shared" si="60"/>
        <v>33</v>
      </c>
      <c r="AX129" s="3">
        <f t="shared" si="61"/>
        <v>33</v>
      </c>
      <c r="AY129" s="3">
        <f t="shared" si="62"/>
        <v>62</v>
      </c>
      <c r="AZ129" s="3">
        <f t="shared" si="63"/>
        <v>1</v>
      </c>
      <c r="BA129" s="3">
        <f t="shared" si="64"/>
        <v>1</v>
      </c>
      <c r="BB129" s="3">
        <f t="shared" si="65"/>
        <v>1</v>
      </c>
      <c r="BC129" s="3"/>
    </row>
    <row r="130" spans="3:55" x14ac:dyDescent="0.25">
      <c r="C130" s="3" t="s">
        <v>138</v>
      </c>
      <c r="D130" s="3">
        <v>3.6</v>
      </c>
      <c r="E130" s="3">
        <v>467</v>
      </c>
      <c r="F130" s="3">
        <f t="shared" si="37"/>
        <v>934</v>
      </c>
      <c r="G130" s="3">
        <v>11.1</v>
      </c>
      <c r="H130" s="3">
        <v>193000</v>
      </c>
      <c r="I130" s="3">
        <v>4590</v>
      </c>
      <c r="J130" s="3">
        <v>20.3</v>
      </c>
      <c r="K130" s="3">
        <v>21.3</v>
      </c>
      <c r="L130" s="3">
        <v>8140.0000000000009</v>
      </c>
      <c r="M130" s="3">
        <v>14.5</v>
      </c>
      <c r="N130" s="3">
        <v>52400</v>
      </c>
      <c r="O130">
        <f t="shared" si="38"/>
        <v>282928.83740000002</v>
      </c>
      <c r="P130" s="3">
        <v>1800</v>
      </c>
      <c r="Q130" s="3">
        <v>10.6</v>
      </c>
      <c r="R130" s="3">
        <f t="shared" si="39"/>
        <v>17.399999999999999</v>
      </c>
      <c r="S130" s="3">
        <v>8.81</v>
      </c>
      <c r="T130" s="3">
        <v>3240</v>
      </c>
      <c r="U130" s="3">
        <v>3.68</v>
      </c>
      <c r="V130" s="3">
        <v>63.5</v>
      </c>
      <c r="W130" s="3">
        <v>38.1</v>
      </c>
      <c r="X130" s="3">
        <v>4.76</v>
      </c>
      <c r="Y130" s="4">
        <f t="shared" si="40"/>
        <v>21.3</v>
      </c>
      <c r="Z130" s="4">
        <f t="shared" si="41"/>
        <v>42.2</v>
      </c>
      <c r="AA130" s="4">
        <f t="shared" si="42"/>
        <v>934</v>
      </c>
      <c r="AB130" s="4">
        <f t="shared" si="43"/>
        <v>184</v>
      </c>
      <c r="AC130" s="3">
        <f t="shared" si="44"/>
        <v>58.303428638941398</v>
      </c>
      <c r="AD130" s="4">
        <f t="shared" si="45"/>
        <v>46.02</v>
      </c>
      <c r="AE130" s="4">
        <f t="shared" si="46"/>
        <v>21.491340000000001</v>
      </c>
      <c r="AF130" s="3">
        <f t="shared" si="47"/>
        <v>74.5</v>
      </c>
      <c r="AG130" s="4">
        <f t="shared" si="48"/>
        <v>4.76</v>
      </c>
      <c r="AH130" s="4">
        <f t="shared" si="49"/>
        <v>10</v>
      </c>
      <c r="AI130" s="4">
        <f t="shared" si="50"/>
        <v>5</v>
      </c>
      <c r="AJ130" s="5">
        <f t="shared" si="51"/>
        <v>3</v>
      </c>
      <c r="AK130" s="3">
        <v>8</v>
      </c>
      <c r="AL130" s="3">
        <f t="shared" si="52"/>
        <v>5</v>
      </c>
      <c r="AM130" s="3">
        <f t="shared" si="53"/>
        <v>0.78749999999999998</v>
      </c>
      <c r="AN130" s="3">
        <f t="shared" si="54"/>
        <v>0.86</v>
      </c>
      <c r="AO130" s="3">
        <f t="shared" si="55"/>
        <v>0.78749999999999998</v>
      </c>
      <c r="AP130" s="3">
        <f t="shared" si="68"/>
        <v>95</v>
      </c>
      <c r="AQ130" s="3">
        <f t="shared" si="56"/>
        <v>20</v>
      </c>
      <c r="AR130" s="3">
        <f t="shared" si="57"/>
        <v>150</v>
      </c>
      <c r="AS130" s="3">
        <f t="shared" si="66"/>
        <v>32</v>
      </c>
      <c r="AT130" s="3">
        <f t="shared" si="58"/>
        <v>63</v>
      </c>
      <c r="AU130" s="3">
        <f t="shared" si="67"/>
        <v>0</v>
      </c>
      <c r="AV130" s="3">
        <f t="shared" si="59"/>
        <v>63</v>
      </c>
      <c r="AW130">
        <f t="shared" si="60"/>
        <v>32</v>
      </c>
      <c r="AX130" s="3">
        <f t="shared" si="61"/>
        <v>32</v>
      </c>
      <c r="AY130" s="3">
        <f t="shared" si="62"/>
        <v>63</v>
      </c>
      <c r="AZ130" s="3">
        <f t="shared" si="63"/>
        <v>1</v>
      </c>
      <c r="BA130" s="3">
        <f t="shared" si="64"/>
        <v>1</v>
      </c>
      <c r="BB130" s="3">
        <f t="shared" si="65"/>
        <v>1</v>
      </c>
      <c r="BC130" s="3"/>
    </row>
    <row r="131" spans="3:55" x14ac:dyDescent="0.25">
      <c r="C131" s="3" t="s">
        <v>139</v>
      </c>
      <c r="D131" s="3">
        <v>7</v>
      </c>
      <c r="E131" s="3">
        <v>884</v>
      </c>
      <c r="F131" s="3">
        <f t="shared" si="37"/>
        <v>1768</v>
      </c>
      <c r="G131" s="3">
        <v>15.9</v>
      </c>
      <c r="H131" s="3">
        <v>198000</v>
      </c>
      <c r="I131" s="3">
        <v>5700</v>
      </c>
      <c r="J131" s="3">
        <v>15</v>
      </c>
      <c r="K131" s="3">
        <v>16.100000000000001</v>
      </c>
      <c r="L131" s="3">
        <v>10300</v>
      </c>
      <c r="M131" s="3">
        <v>8.7100000000000009</v>
      </c>
      <c r="N131" s="3">
        <v>198000</v>
      </c>
      <c r="O131">
        <f t="shared" si="38"/>
        <v>1183131.28</v>
      </c>
      <c r="P131" s="3">
        <v>5700</v>
      </c>
      <c r="Q131" s="3">
        <v>15</v>
      </c>
      <c r="R131" s="3">
        <f t="shared" si="39"/>
        <v>25.9</v>
      </c>
      <c r="S131" s="3">
        <v>16.100000000000001</v>
      </c>
      <c r="T131" s="3">
        <v>10300</v>
      </c>
      <c r="U131" s="3">
        <v>8.7100000000000009</v>
      </c>
      <c r="V131" s="3">
        <v>50.8</v>
      </c>
      <c r="W131" s="3">
        <v>50.8</v>
      </c>
      <c r="X131" s="3">
        <v>9.5299999999999994</v>
      </c>
      <c r="Y131" s="4">
        <f t="shared" si="40"/>
        <v>16.100000000000001</v>
      </c>
      <c r="Z131" s="4">
        <f t="shared" si="41"/>
        <v>34.699999999999996</v>
      </c>
      <c r="AA131" s="4">
        <f t="shared" si="42"/>
        <v>1768</v>
      </c>
      <c r="AB131" s="4">
        <f t="shared" si="43"/>
        <v>214</v>
      </c>
      <c r="AC131" s="3">
        <f t="shared" si="44"/>
        <v>43.102473578478467</v>
      </c>
      <c r="AD131" s="4">
        <f t="shared" si="45"/>
        <v>34.020000000000003</v>
      </c>
      <c r="AE131" s="4">
        <f t="shared" si="46"/>
        <v>30.073680000000003</v>
      </c>
      <c r="AF131" s="3">
        <f t="shared" si="47"/>
        <v>74.5</v>
      </c>
      <c r="AG131" s="4">
        <f t="shared" si="48"/>
        <v>9.5299999999999994</v>
      </c>
      <c r="AH131" s="4">
        <f t="shared" si="49"/>
        <v>10</v>
      </c>
      <c r="AI131" s="4">
        <f t="shared" si="50"/>
        <v>8</v>
      </c>
      <c r="AJ131" s="5">
        <f t="shared" si="51"/>
        <v>5</v>
      </c>
      <c r="AK131" s="3">
        <v>8</v>
      </c>
      <c r="AL131" s="3">
        <f t="shared" si="52"/>
        <v>8</v>
      </c>
      <c r="AM131" s="3">
        <f t="shared" si="53"/>
        <v>1.26</v>
      </c>
      <c r="AN131" s="3">
        <f t="shared" si="54"/>
        <v>1.72</v>
      </c>
      <c r="AO131" s="3">
        <f t="shared" si="55"/>
        <v>1.26</v>
      </c>
      <c r="AP131" s="3">
        <f t="shared" si="68"/>
        <v>59</v>
      </c>
      <c r="AQ131" s="3">
        <f t="shared" si="56"/>
        <v>32</v>
      </c>
      <c r="AR131" s="3">
        <f t="shared" si="57"/>
        <v>240</v>
      </c>
      <c r="AS131" s="3">
        <f t="shared" si="66"/>
        <v>19</v>
      </c>
      <c r="AT131" s="3">
        <f t="shared" si="58"/>
        <v>40</v>
      </c>
      <c r="AU131" s="3">
        <f t="shared" si="67"/>
        <v>0</v>
      </c>
      <c r="AV131" s="3">
        <f t="shared" si="59"/>
        <v>40</v>
      </c>
      <c r="AW131">
        <f t="shared" si="60"/>
        <v>32</v>
      </c>
      <c r="AX131" s="3">
        <f t="shared" si="61"/>
        <v>32</v>
      </c>
      <c r="AY131" s="3">
        <f t="shared" si="62"/>
        <v>40</v>
      </c>
      <c r="AZ131" s="3">
        <f t="shared" si="63"/>
        <v>0</v>
      </c>
      <c r="BA131" s="3">
        <f t="shared" si="64"/>
        <v>1</v>
      </c>
      <c r="BB131" s="3">
        <f t="shared" si="65"/>
        <v>0</v>
      </c>
      <c r="BC131" s="3"/>
    </row>
    <row r="132" spans="3:55" x14ac:dyDescent="0.25">
      <c r="C132" s="3" t="s">
        <v>140</v>
      </c>
      <c r="D132" s="3">
        <v>5.8</v>
      </c>
      <c r="E132" s="3">
        <v>748</v>
      </c>
      <c r="F132" s="3">
        <f t="shared" si="37"/>
        <v>1496</v>
      </c>
      <c r="G132" s="3">
        <v>14.3</v>
      </c>
      <c r="H132" s="3">
        <v>172000</v>
      </c>
      <c r="I132" s="3">
        <v>4880</v>
      </c>
      <c r="J132" s="3">
        <v>15.2</v>
      </c>
      <c r="K132" s="3">
        <v>15.5</v>
      </c>
      <c r="L132" s="3">
        <v>8800</v>
      </c>
      <c r="M132" s="3">
        <v>7.37</v>
      </c>
      <c r="N132" s="3">
        <v>172000</v>
      </c>
      <c r="O132">
        <f t="shared" si="38"/>
        <v>972694</v>
      </c>
      <c r="P132" s="3">
        <v>4880</v>
      </c>
      <c r="Q132" s="3">
        <v>15.2</v>
      </c>
      <c r="R132" s="3">
        <f t="shared" si="39"/>
        <v>25.5</v>
      </c>
      <c r="S132" s="3">
        <v>15.5</v>
      </c>
      <c r="T132" s="3">
        <v>8800</v>
      </c>
      <c r="U132" s="3">
        <v>7.37</v>
      </c>
      <c r="V132" s="3">
        <v>50.8</v>
      </c>
      <c r="W132" s="3">
        <v>50.8</v>
      </c>
      <c r="X132" s="3">
        <v>7.94</v>
      </c>
      <c r="Y132" s="4">
        <f t="shared" si="40"/>
        <v>15.5</v>
      </c>
      <c r="Z132" s="4">
        <f t="shared" si="41"/>
        <v>35.299999999999997</v>
      </c>
      <c r="AA132" s="4">
        <f t="shared" si="42"/>
        <v>1496</v>
      </c>
      <c r="AB132" s="4">
        <f t="shared" si="43"/>
        <v>211</v>
      </c>
      <c r="AC132" s="3">
        <f t="shared" si="44"/>
        <v>44.336849576604294</v>
      </c>
      <c r="AD132" s="4">
        <f t="shared" si="45"/>
        <v>35</v>
      </c>
      <c r="AE132" s="4">
        <f t="shared" si="46"/>
        <v>26.18</v>
      </c>
      <c r="AF132" s="3">
        <f t="shared" si="47"/>
        <v>74.5</v>
      </c>
      <c r="AG132" s="4">
        <f t="shared" si="48"/>
        <v>7.94</v>
      </c>
      <c r="AH132" s="4">
        <f t="shared" si="49"/>
        <v>10</v>
      </c>
      <c r="AI132" s="4">
        <f t="shared" si="50"/>
        <v>6</v>
      </c>
      <c r="AJ132" s="5">
        <f t="shared" si="51"/>
        <v>5</v>
      </c>
      <c r="AK132" s="3">
        <v>8</v>
      </c>
      <c r="AL132" s="3">
        <f t="shared" si="52"/>
        <v>6</v>
      </c>
      <c r="AM132" s="3">
        <f t="shared" si="53"/>
        <v>0.94500000000000006</v>
      </c>
      <c r="AN132" s="3">
        <f t="shared" si="54"/>
        <v>1.43</v>
      </c>
      <c r="AO132" s="3">
        <f t="shared" si="55"/>
        <v>0.94500000000000006</v>
      </c>
      <c r="AP132" s="3">
        <f t="shared" si="68"/>
        <v>79</v>
      </c>
      <c r="AQ132" s="3">
        <f t="shared" si="56"/>
        <v>24</v>
      </c>
      <c r="AR132" s="3">
        <f t="shared" si="57"/>
        <v>180</v>
      </c>
      <c r="AS132" s="3">
        <f t="shared" si="66"/>
        <v>24</v>
      </c>
      <c r="AT132" s="3">
        <f t="shared" si="58"/>
        <v>55</v>
      </c>
      <c r="AU132" s="3">
        <f t="shared" si="67"/>
        <v>0</v>
      </c>
      <c r="AV132" s="3">
        <f t="shared" si="59"/>
        <v>55</v>
      </c>
      <c r="AW132">
        <f t="shared" si="60"/>
        <v>24</v>
      </c>
      <c r="AX132" s="3">
        <f t="shared" si="61"/>
        <v>24</v>
      </c>
      <c r="AY132" s="3">
        <f t="shared" si="62"/>
        <v>55</v>
      </c>
      <c r="AZ132" s="3">
        <f t="shared" si="63"/>
        <v>0</v>
      </c>
      <c r="BA132" s="3">
        <f t="shared" si="64"/>
        <v>1</v>
      </c>
      <c r="BB132" s="3">
        <f t="shared" si="65"/>
        <v>0</v>
      </c>
      <c r="BC132" s="3"/>
    </row>
    <row r="133" spans="3:55" x14ac:dyDescent="0.25">
      <c r="C133" s="3" t="s">
        <v>141</v>
      </c>
      <c r="D133" s="3">
        <v>4.7</v>
      </c>
      <c r="E133" s="3">
        <v>609</v>
      </c>
      <c r="F133" s="3">
        <f t="shared" si="37"/>
        <v>1218</v>
      </c>
      <c r="G133" s="3">
        <v>12.7</v>
      </c>
      <c r="H133" s="3">
        <v>144000</v>
      </c>
      <c r="I133" s="3">
        <v>4000</v>
      </c>
      <c r="J133" s="3">
        <v>15.4</v>
      </c>
      <c r="K133" s="3">
        <v>14.9</v>
      </c>
      <c r="L133" s="3">
        <v>7210</v>
      </c>
      <c r="M133" s="3">
        <v>5.99</v>
      </c>
      <c r="N133" s="3">
        <v>144000</v>
      </c>
      <c r="O133">
        <f t="shared" si="38"/>
        <v>770340.17999999993</v>
      </c>
      <c r="P133" s="3">
        <v>4000</v>
      </c>
      <c r="Q133" s="3">
        <v>15.4</v>
      </c>
      <c r="R133" s="3">
        <f t="shared" si="39"/>
        <v>25.1</v>
      </c>
      <c r="S133" s="3">
        <v>14.9</v>
      </c>
      <c r="T133" s="3">
        <v>7210</v>
      </c>
      <c r="U133" s="3">
        <v>5.99</v>
      </c>
      <c r="V133" s="3">
        <v>50.8</v>
      </c>
      <c r="W133" s="3">
        <v>50.8</v>
      </c>
      <c r="X133" s="3">
        <v>6.35</v>
      </c>
      <c r="Y133" s="4">
        <f t="shared" si="40"/>
        <v>14.9</v>
      </c>
      <c r="Z133" s="4">
        <f t="shared" si="41"/>
        <v>35.9</v>
      </c>
      <c r="AA133" s="4">
        <f t="shared" si="42"/>
        <v>1218</v>
      </c>
      <c r="AB133" s="4">
        <f t="shared" si="43"/>
        <v>208</v>
      </c>
      <c r="AC133" s="3">
        <f t="shared" si="44"/>
        <v>45.625020340236681</v>
      </c>
      <c r="AD133" s="4">
        <f t="shared" si="45"/>
        <v>36.01</v>
      </c>
      <c r="AE133" s="4">
        <f t="shared" si="46"/>
        <v>21.93009</v>
      </c>
      <c r="AF133" s="3">
        <f t="shared" si="47"/>
        <v>74.5</v>
      </c>
      <c r="AG133" s="4">
        <f t="shared" si="48"/>
        <v>6.35</v>
      </c>
      <c r="AH133" s="4">
        <f t="shared" si="49"/>
        <v>10</v>
      </c>
      <c r="AI133" s="4">
        <f t="shared" si="50"/>
        <v>5</v>
      </c>
      <c r="AJ133" s="5">
        <f t="shared" si="51"/>
        <v>5</v>
      </c>
      <c r="AK133" s="3">
        <v>8</v>
      </c>
      <c r="AL133" s="3">
        <f t="shared" si="52"/>
        <v>5</v>
      </c>
      <c r="AM133" s="3">
        <f t="shared" si="53"/>
        <v>0.78749999999999998</v>
      </c>
      <c r="AN133" s="3">
        <f t="shared" si="54"/>
        <v>1.1399999999999999</v>
      </c>
      <c r="AO133" s="3">
        <f t="shared" si="55"/>
        <v>0.78749999999999998</v>
      </c>
      <c r="AP133" s="3">
        <f t="shared" si="68"/>
        <v>95</v>
      </c>
      <c r="AQ133" s="3">
        <f t="shared" si="56"/>
        <v>20</v>
      </c>
      <c r="AR133" s="3">
        <f t="shared" si="57"/>
        <v>150</v>
      </c>
      <c r="AS133" s="3">
        <f t="shared" si="66"/>
        <v>28</v>
      </c>
      <c r="AT133" s="3">
        <f t="shared" si="58"/>
        <v>67</v>
      </c>
      <c r="AU133" s="3">
        <f t="shared" si="67"/>
        <v>0</v>
      </c>
      <c r="AV133" s="3">
        <f t="shared" si="59"/>
        <v>67</v>
      </c>
      <c r="AW133">
        <f t="shared" si="60"/>
        <v>28</v>
      </c>
      <c r="AX133" s="3">
        <f t="shared" si="61"/>
        <v>28</v>
      </c>
      <c r="AY133" s="3">
        <f t="shared" si="62"/>
        <v>67</v>
      </c>
      <c r="AZ133" s="3">
        <f t="shared" si="63"/>
        <v>1</v>
      </c>
      <c r="BA133" s="3">
        <f t="shared" si="64"/>
        <v>1</v>
      </c>
      <c r="BB133" s="3">
        <f t="shared" si="65"/>
        <v>1</v>
      </c>
      <c r="BC133" s="3"/>
    </row>
    <row r="134" spans="3:55" x14ac:dyDescent="0.25">
      <c r="C134" s="3" t="s">
        <v>142</v>
      </c>
      <c r="D134" s="3">
        <v>3.6</v>
      </c>
      <c r="E134" s="3">
        <v>466</v>
      </c>
      <c r="F134" s="3">
        <f t="shared" si="37"/>
        <v>932</v>
      </c>
      <c r="G134" s="3">
        <v>11.1</v>
      </c>
      <c r="H134" s="3">
        <v>113000</v>
      </c>
      <c r="I134" s="3">
        <v>3080</v>
      </c>
      <c r="J134" s="3">
        <v>15.5</v>
      </c>
      <c r="K134" s="3">
        <v>14.2</v>
      </c>
      <c r="L134" s="3">
        <v>5540</v>
      </c>
      <c r="M134" s="3">
        <v>4.5999999999999996</v>
      </c>
      <c r="N134" s="3">
        <v>113000</v>
      </c>
      <c r="O134">
        <f t="shared" si="38"/>
        <v>569572.48</v>
      </c>
      <c r="P134" s="3">
        <v>3080</v>
      </c>
      <c r="Q134" s="3">
        <v>15.5</v>
      </c>
      <c r="R134" s="3">
        <f t="shared" si="39"/>
        <v>24.7</v>
      </c>
      <c r="S134" s="3">
        <v>14.2</v>
      </c>
      <c r="T134" s="3">
        <v>5540</v>
      </c>
      <c r="U134" s="3">
        <v>4.5999999999999996</v>
      </c>
      <c r="V134" s="3">
        <v>50.8</v>
      </c>
      <c r="W134" s="3">
        <v>50.8</v>
      </c>
      <c r="X134" s="3">
        <v>4.76</v>
      </c>
      <c r="Y134" s="4">
        <f t="shared" si="40"/>
        <v>14.2</v>
      </c>
      <c r="Z134" s="4">
        <f t="shared" si="41"/>
        <v>36.599999999999994</v>
      </c>
      <c r="AA134" s="4">
        <f t="shared" si="42"/>
        <v>932</v>
      </c>
      <c r="AB134" s="4">
        <f t="shared" si="43"/>
        <v>207</v>
      </c>
      <c r="AC134" s="3">
        <f t="shared" si="44"/>
        <v>46.066906578916658</v>
      </c>
      <c r="AD134" s="4">
        <f t="shared" si="45"/>
        <v>36.36</v>
      </c>
      <c r="AE134" s="4">
        <f t="shared" si="46"/>
        <v>16.943759999999997</v>
      </c>
      <c r="AF134" s="3">
        <f t="shared" si="47"/>
        <v>74.5</v>
      </c>
      <c r="AG134" s="4">
        <f t="shared" si="48"/>
        <v>4.76</v>
      </c>
      <c r="AH134" s="4">
        <f t="shared" si="49"/>
        <v>10</v>
      </c>
      <c r="AI134" s="4">
        <f t="shared" si="50"/>
        <v>5</v>
      </c>
      <c r="AJ134" s="5">
        <f t="shared" si="51"/>
        <v>3</v>
      </c>
      <c r="AK134" s="3">
        <v>8</v>
      </c>
      <c r="AL134" s="3">
        <f t="shared" si="52"/>
        <v>5</v>
      </c>
      <c r="AM134" s="3">
        <f t="shared" si="53"/>
        <v>0.78749999999999998</v>
      </c>
      <c r="AN134" s="3">
        <f t="shared" si="54"/>
        <v>0.86</v>
      </c>
      <c r="AO134" s="3">
        <f t="shared" si="55"/>
        <v>0.78749999999999998</v>
      </c>
      <c r="AP134" s="3">
        <f t="shared" si="68"/>
        <v>95</v>
      </c>
      <c r="AQ134" s="3">
        <f t="shared" si="56"/>
        <v>20</v>
      </c>
      <c r="AR134" s="3">
        <f t="shared" si="57"/>
        <v>150</v>
      </c>
      <c r="AS134" s="3">
        <f t="shared" si="66"/>
        <v>27</v>
      </c>
      <c r="AT134" s="3">
        <f t="shared" si="58"/>
        <v>68</v>
      </c>
      <c r="AU134" s="3">
        <f t="shared" si="67"/>
        <v>0</v>
      </c>
      <c r="AV134" s="3">
        <f t="shared" si="59"/>
        <v>68</v>
      </c>
      <c r="AW134">
        <f t="shared" si="60"/>
        <v>27</v>
      </c>
      <c r="AX134" s="3">
        <f t="shared" si="61"/>
        <v>27</v>
      </c>
      <c r="AY134" s="3">
        <f t="shared" si="62"/>
        <v>68</v>
      </c>
      <c r="AZ134" s="3">
        <f t="shared" si="63"/>
        <v>1</v>
      </c>
      <c r="BA134" s="3">
        <f t="shared" si="64"/>
        <v>1</v>
      </c>
      <c r="BB134" s="3">
        <f t="shared" si="65"/>
        <v>1</v>
      </c>
      <c r="BC134" s="3"/>
    </row>
    <row r="135" spans="3:55" x14ac:dyDescent="0.25">
      <c r="C135" s="3" t="s">
        <v>143</v>
      </c>
      <c r="D135" s="3">
        <v>2.4</v>
      </c>
      <c r="E135" s="3">
        <v>317</v>
      </c>
      <c r="F135" s="3">
        <f t="shared" si="37"/>
        <v>634</v>
      </c>
      <c r="G135" s="3">
        <v>9.5299999999999994</v>
      </c>
      <c r="H135" s="3">
        <v>78700</v>
      </c>
      <c r="I135" s="3">
        <v>2110</v>
      </c>
      <c r="J135" s="3">
        <v>15.7</v>
      </c>
      <c r="K135" s="3">
        <v>13.6</v>
      </c>
      <c r="L135" s="3">
        <v>3770</v>
      </c>
      <c r="M135" s="3">
        <v>3.12</v>
      </c>
      <c r="N135" s="3">
        <v>78700</v>
      </c>
      <c r="O135">
        <f t="shared" si="38"/>
        <v>376738.64</v>
      </c>
      <c r="P135" s="3">
        <v>2110</v>
      </c>
      <c r="Q135" s="3">
        <v>15.7</v>
      </c>
      <c r="R135" s="3">
        <f t="shared" si="39"/>
        <v>24.4</v>
      </c>
      <c r="S135" s="3">
        <v>13.6</v>
      </c>
      <c r="T135" s="3">
        <v>3770</v>
      </c>
      <c r="U135" s="3">
        <v>3.12</v>
      </c>
      <c r="V135" s="3">
        <v>50.8</v>
      </c>
      <c r="W135" s="3">
        <v>50.8</v>
      </c>
      <c r="X135" s="3">
        <v>3.18</v>
      </c>
      <c r="Y135" s="4">
        <f t="shared" si="40"/>
        <v>13.6</v>
      </c>
      <c r="Z135" s="4">
        <f t="shared" si="41"/>
        <v>37.199999999999996</v>
      </c>
      <c r="AA135" s="4">
        <f t="shared" si="42"/>
        <v>634</v>
      </c>
      <c r="AB135" s="4">
        <f t="shared" si="43"/>
        <v>204</v>
      </c>
      <c r="AC135" s="3">
        <f t="shared" si="44"/>
        <v>47.431778162245287</v>
      </c>
      <c r="AD135" s="4">
        <f t="shared" si="45"/>
        <v>37.44</v>
      </c>
      <c r="AE135" s="4">
        <f t="shared" si="46"/>
        <v>11.86848</v>
      </c>
      <c r="AF135" s="3">
        <f t="shared" si="47"/>
        <v>74.5</v>
      </c>
      <c r="AG135" s="4">
        <f t="shared" si="48"/>
        <v>3.18</v>
      </c>
      <c r="AH135" s="4">
        <f t="shared" si="49"/>
        <v>10</v>
      </c>
      <c r="AI135" s="4">
        <f t="shared" si="50"/>
        <v>4</v>
      </c>
      <c r="AJ135" s="5">
        <f t="shared" si="51"/>
        <v>3</v>
      </c>
      <c r="AK135" s="3">
        <v>8</v>
      </c>
      <c r="AL135" s="3">
        <f t="shared" si="52"/>
        <v>4</v>
      </c>
      <c r="AM135" s="3">
        <f t="shared" si="53"/>
        <v>0.63</v>
      </c>
      <c r="AN135" s="3">
        <f t="shared" si="54"/>
        <v>0.56999999999999995</v>
      </c>
      <c r="AO135" s="3">
        <f t="shared" si="55"/>
        <v>0.56999999999999995</v>
      </c>
      <c r="AP135" s="3">
        <f t="shared" si="68"/>
        <v>131</v>
      </c>
      <c r="AQ135" s="3">
        <f t="shared" si="56"/>
        <v>16</v>
      </c>
      <c r="AR135" s="3">
        <f t="shared" si="57"/>
        <v>120</v>
      </c>
      <c r="AS135" s="3">
        <f t="shared" si="66"/>
        <v>35</v>
      </c>
      <c r="AT135" s="3">
        <f t="shared" si="58"/>
        <v>96</v>
      </c>
      <c r="AU135" s="3">
        <f t="shared" si="67"/>
        <v>0</v>
      </c>
      <c r="AV135" s="3">
        <f>IF((AT135-(AU135/2))&lt;AQ135,AQ135,(AT135-(AU135/2)))</f>
        <v>96</v>
      </c>
      <c r="AW135">
        <f t="shared" si="60"/>
        <v>35</v>
      </c>
      <c r="AX135" s="3">
        <f t="shared" si="61"/>
        <v>35</v>
      </c>
      <c r="AY135" s="3">
        <f t="shared" si="62"/>
        <v>96</v>
      </c>
      <c r="AZ135" s="3">
        <f t="shared" si="63"/>
        <v>1</v>
      </c>
      <c r="BA135" s="3">
        <f t="shared" si="64"/>
        <v>1</v>
      </c>
      <c r="BB135" s="3">
        <f t="shared" si="65"/>
        <v>1</v>
      </c>
      <c r="BC135" s="3"/>
    </row>
    <row r="136" spans="3:55" x14ac:dyDescent="0.25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AC136" s="3"/>
      <c r="AF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</row>
    <row r="137" spans="3:55" x14ac:dyDescent="0.25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AC137" s="3"/>
      <c r="AF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</row>
    <row r="138" spans="3:55" x14ac:dyDescent="0.25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AC138" s="3"/>
      <c r="AF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</row>
    <row r="139" spans="3:55" x14ac:dyDescent="0.25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AC139" s="3"/>
      <c r="AF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</row>
    <row r="140" spans="3:55" x14ac:dyDescent="0.25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AC140" s="3"/>
      <c r="AF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</row>
    <row r="141" spans="3:55" x14ac:dyDescent="0.25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AC141" s="3"/>
      <c r="AF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</row>
  </sheetData>
  <mergeCells count="11">
    <mergeCell ref="AX7:BB7"/>
    <mergeCell ref="AG7:AH7"/>
    <mergeCell ref="AI7:AL7"/>
    <mergeCell ref="AM7:AP7"/>
    <mergeCell ref="AQ7:AT7"/>
    <mergeCell ref="AU7:AW7"/>
    <mergeCell ref="G7:M7"/>
    <mergeCell ref="N7:U7"/>
    <mergeCell ref="V7:X7"/>
    <mergeCell ref="Y7:AA7"/>
    <mergeCell ref="AB7:AF7"/>
  </mergeCells>
  <conditionalFormatting sqref="C9:BB135">
    <cfRule type="expression" dxfId="0" priority="4">
      <formula>#REF!=1+$C$9:$BB$135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usman iftikhar</cp:lastModifiedBy>
  <dcterms:created xsi:type="dcterms:W3CDTF">2016-11-25T14:10:27Z</dcterms:created>
  <dcterms:modified xsi:type="dcterms:W3CDTF">2016-12-19T04:43:47Z</dcterms:modified>
</cp:coreProperties>
</file>