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95" windowHeight="7695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AF8" i="3"/>
  <c r="B5"/>
  <c r="X9" s="1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107"/>
  <c r="AN108"/>
  <c r="AN109"/>
  <c r="AN110"/>
  <c r="AN111"/>
  <c r="AN112"/>
  <c r="AN113"/>
  <c r="AN114"/>
  <c r="AN115"/>
  <c r="AN116"/>
  <c r="AN117"/>
  <c r="AN118"/>
  <c r="AN119"/>
  <c r="AN120"/>
  <c r="AN121"/>
  <c r="AN122"/>
  <c r="AN123"/>
  <c r="AN124"/>
  <c r="AN125"/>
  <c r="AN126"/>
  <c r="AN127"/>
  <c r="AN128"/>
  <c r="AN129"/>
  <c r="AN130"/>
  <c r="AN131"/>
  <c r="AN132"/>
  <c r="AN133"/>
  <c r="AN134"/>
  <c r="AN135"/>
  <c r="AN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Q59" s="1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O108"/>
  <c r="AO109"/>
  <c r="AO110"/>
  <c r="AO111"/>
  <c r="AO112"/>
  <c r="AO113"/>
  <c r="AO114"/>
  <c r="AO115"/>
  <c r="AO116"/>
  <c r="AO117"/>
  <c r="AO118"/>
  <c r="AO119"/>
  <c r="AO120"/>
  <c r="AO121"/>
  <c r="AO122"/>
  <c r="AO123"/>
  <c r="AO124"/>
  <c r="AO125"/>
  <c r="AO126"/>
  <c r="AO127"/>
  <c r="AO128"/>
  <c r="AO129"/>
  <c r="AO130"/>
  <c r="AO131"/>
  <c r="AO132"/>
  <c r="AO133"/>
  <c r="AO134"/>
  <c r="AO135"/>
  <c r="AO8"/>
  <c r="W60"/>
  <c r="Z60"/>
  <c r="AF60"/>
  <c r="AI60" s="1"/>
  <c r="AJ60" s="1"/>
  <c r="AK60" s="1"/>
  <c r="AL60"/>
  <c r="AP60"/>
  <c r="AQ60" s="1"/>
  <c r="W61"/>
  <c r="Z61"/>
  <c r="AF61"/>
  <c r="AL61"/>
  <c r="AP61"/>
  <c r="W62"/>
  <c r="Z62"/>
  <c r="AB62" s="1"/>
  <c r="AF62"/>
  <c r="AL62"/>
  <c r="AP62"/>
  <c r="W63"/>
  <c r="Z63"/>
  <c r="AB63"/>
  <c r="AF63"/>
  <c r="AI63" s="1"/>
  <c r="AJ63" s="1"/>
  <c r="AK63" s="1"/>
  <c r="AL63"/>
  <c r="AP63"/>
  <c r="AQ63" s="1"/>
  <c r="W64"/>
  <c r="Z64"/>
  <c r="AB64" s="1"/>
  <c r="AF64"/>
  <c r="AI64" s="1"/>
  <c r="AJ64" s="1"/>
  <c r="AK64" s="1"/>
  <c r="AL64"/>
  <c r="AP64"/>
  <c r="AQ64" s="1"/>
  <c r="W65"/>
  <c r="Z65"/>
  <c r="AF65"/>
  <c r="AL65"/>
  <c r="AP65"/>
  <c r="AQ65" s="1"/>
  <c r="W66"/>
  <c r="Z66"/>
  <c r="AB66"/>
  <c r="AF66"/>
  <c r="AL66"/>
  <c r="AP66"/>
  <c r="AQ66" s="1"/>
  <c r="W67"/>
  <c r="Z67"/>
  <c r="AB67" s="1"/>
  <c r="AF67"/>
  <c r="AI67" s="1"/>
  <c r="AJ67" s="1"/>
  <c r="AK67" s="1"/>
  <c r="AL67"/>
  <c r="AP67"/>
  <c r="AQ67" s="1"/>
  <c r="W68"/>
  <c r="Z68"/>
  <c r="AF68"/>
  <c r="AI68" s="1"/>
  <c r="AJ68" s="1"/>
  <c r="AK68" s="1"/>
  <c r="AL68"/>
  <c r="AP68"/>
  <c r="AQ68" s="1"/>
  <c r="W69"/>
  <c r="Z69"/>
  <c r="AF69"/>
  <c r="AL69"/>
  <c r="AP69"/>
  <c r="W70"/>
  <c r="Z70"/>
  <c r="AB70" s="1"/>
  <c r="AF70"/>
  <c r="AL70"/>
  <c r="AP70"/>
  <c r="W71"/>
  <c r="Z71"/>
  <c r="AB71"/>
  <c r="AF71"/>
  <c r="AI71" s="1"/>
  <c r="AJ71" s="1"/>
  <c r="AK71" s="1"/>
  <c r="AL71"/>
  <c r="AP71"/>
  <c r="AQ71" s="1"/>
  <c r="W72"/>
  <c r="Z72"/>
  <c r="AF72"/>
  <c r="AI72" s="1"/>
  <c r="AJ72" s="1"/>
  <c r="AK72" s="1"/>
  <c r="AL72"/>
  <c r="AP72"/>
  <c r="AQ72" s="1"/>
  <c r="W73"/>
  <c r="Z73"/>
  <c r="AF73"/>
  <c r="AL73"/>
  <c r="AP73"/>
  <c r="W74"/>
  <c r="Z74"/>
  <c r="AB74"/>
  <c r="AF74"/>
  <c r="AL74"/>
  <c r="AP74"/>
  <c r="AQ74" s="1"/>
  <c r="W75"/>
  <c r="Z75"/>
  <c r="AB75" s="1"/>
  <c r="AF75"/>
  <c r="AI75" s="1"/>
  <c r="AJ75" s="1"/>
  <c r="AK75" s="1"/>
  <c r="AL75"/>
  <c r="AP75"/>
  <c r="AQ75" s="1"/>
  <c r="W76"/>
  <c r="Z76"/>
  <c r="AB76" s="1"/>
  <c r="AF76"/>
  <c r="AI76" s="1"/>
  <c r="AJ76" s="1"/>
  <c r="AK76" s="1"/>
  <c r="AL76"/>
  <c r="AP76"/>
  <c r="AQ76" s="1"/>
  <c r="W77"/>
  <c r="Z77"/>
  <c r="AF77"/>
  <c r="AI77" s="1"/>
  <c r="AJ77" s="1"/>
  <c r="AK77" s="1"/>
  <c r="AL77"/>
  <c r="AP77"/>
  <c r="W78"/>
  <c r="Z78"/>
  <c r="AB78" s="1"/>
  <c r="AF78"/>
  <c r="AL78"/>
  <c r="AP78"/>
  <c r="W79"/>
  <c r="Z79"/>
  <c r="AB79"/>
  <c r="AF79"/>
  <c r="AI79" s="1"/>
  <c r="AJ79" s="1"/>
  <c r="AK79" s="1"/>
  <c r="AL79"/>
  <c r="AP79"/>
  <c r="AQ79" s="1"/>
  <c r="W80"/>
  <c r="Z80"/>
  <c r="AB80" s="1"/>
  <c r="AF80"/>
  <c r="AI80" s="1"/>
  <c r="AJ80" s="1"/>
  <c r="AK80" s="1"/>
  <c r="AL80"/>
  <c r="AP80"/>
  <c r="AQ80" s="1"/>
  <c r="W81"/>
  <c r="Z81"/>
  <c r="AF81"/>
  <c r="AL81"/>
  <c r="AP81"/>
  <c r="AQ81" s="1"/>
  <c r="W82"/>
  <c r="Z82"/>
  <c r="AB82"/>
  <c r="AF82"/>
  <c r="AL82"/>
  <c r="AP82"/>
  <c r="AQ82" s="1"/>
  <c r="W83"/>
  <c r="Z83"/>
  <c r="AB83" s="1"/>
  <c r="AF83"/>
  <c r="AI83" s="1"/>
  <c r="AJ83" s="1"/>
  <c r="AK83" s="1"/>
  <c r="AL83"/>
  <c r="AP83"/>
  <c r="AQ83" s="1"/>
  <c r="W84"/>
  <c r="Z84"/>
  <c r="AB84" s="1"/>
  <c r="AF84"/>
  <c r="AI84" s="1"/>
  <c r="AJ84" s="1"/>
  <c r="AK84" s="1"/>
  <c r="AL84"/>
  <c r="AP84"/>
  <c r="AQ84" s="1"/>
  <c r="W85"/>
  <c r="Z85"/>
  <c r="AF85"/>
  <c r="AL85"/>
  <c r="AP85"/>
  <c r="W86"/>
  <c r="Z86"/>
  <c r="AB86" s="1"/>
  <c r="AF86"/>
  <c r="AL86"/>
  <c r="AP86"/>
  <c r="W87"/>
  <c r="Z87"/>
  <c r="AB87" s="1"/>
  <c r="AF87"/>
  <c r="AI87" s="1"/>
  <c r="AJ87" s="1"/>
  <c r="AK87" s="1"/>
  <c r="AL87"/>
  <c r="AP87"/>
  <c r="AQ87" s="1"/>
  <c r="W88"/>
  <c r="Z88"/>
  <c r="AB88" s="1"/>
  <c r="AF88"/>
  <c r="AI88" s="1"/>
  <c r="AJ88" s="1"/>
  <c r="AK88" s="1"/>
  <c r="AL88"/>
  <c r="AP88"/>
  <c r="AQ88" s="1"/>
  <c r="W89"/>
  <c r="Z89"/>
  <c r="AF89"/>
  <c r="AL89"/>
  <c r="AP89"/>
  <c r="W90"/>
  <c r="Z90"/>
  <c r="AB90"/>
  <c r="AF90"/>
  <c r="AL90"/>
  <c r="AP90"/>
  <c r="AQ90" s="1"/>
  <c r="W91"/>
  <c r="Z91"/>
  <c r="AB91" s="1"/>
  <c r="AF91"/>
  <c r="AI91" s="1"/>
  <c r="AJ91" s="1"/>
  <c r="AK91" s="1"/>
  <c r="AL91"/>
  <c r="AP91"/>
  <c r="AQ91" s="1"/>
  <c r="W92"/>
  <c r="Z92"/>
  <c r="AF92"/>
  <c r="AI92" s="1"/>
  <c r="AJ92" s="1"/>
  <c r="AK92" s="1"/>
  <c r="AL92"/>
  <c r="AP92"/>
  <c r="AQ92" s="1"/>
  <c r="W93"/>
  <c r="Z93"/>
  <c r="AF93"/>
  <c r="AL93"/>
  <c r="AP93"/>
  <c r="W94"/>
  <c r="Z94"/>
  <c r="AB94" s="1"/>
  <c r="AF94"/>
  <c r="AL94"/>
  <c r="AP94"/>
  <c r="AQ94" s="1"/>
  <c r="W95"/>
  <c r="Z95"/>
  <c r="AB95" s="1"/>
  <c r="AF95"/>
  <c r="AI95" s="1"/>
  <c r="AJ95" s="1"/>
  <c r="AK95" s="1"/>
  <c r="AL95"/>
  <c r="AP95"/>
  <c r="AQ95" s="1"/>
  <c r="W96"/>
  <c r="Z96"/>
  <c r="AF96"/>
  <c r="AI96" s="1"/>
  <c r="AJ96" s="1"/>
  <c r="AK96" s="1"/>
  <c r="AL96"/>
  <c r="AP96"/>
  <c r="AQ96" s="1"/>
  <c r="W97"/>
  <c r="Z97"/>
  <c r="AB97" s="1"/>
  <c r="AF97"/>
  <c r="AL97"/>
  <c r="AP97"/>
  <c r="W98"/>
  <c r="Z98"/>
  <c r="AB98" s="1"/>
  <c r="AF98"/>
  <c r="AL98"/>
  <c r="AP98"/>
  <c r="W99"/>
  <c r="Z99"/>
  <c r="AB99" s="1"/>
  <c r="AF99"/>
  <c r="AI99" s="1"/>
  <c r="AJ99" s="1"/>
  <c r="AK99" s="1"/>
  <c r="AL99"/>
  <c r="AP99"/>
  <c r="AQ99" s="1"/>
  <c r="W100"/>
  <c r="Z100"/>
  <c r="AB100" s="1"/>
  <c r="AF100"/>
  <c r="AI100" s="1"/>
  <c r="AJ100" s="1"/>
  <c r="AK100" s="1"/>
  <c r="AL100"/>
  <c r="AP100"/>
  <c r="AQ100" s="1"/>
  <c r="W101"/>
  <c r="Z101"/>
  <c r="AF101"/>
  <c r="AL101"/>
  <c r="AP101"/>
  <c r="W102"/>
  <c r="Z102"/>
  <c r="AB102" s="1"/>
  <c r="AF102"/>
  <c r="AL102"/>
  <c r="AP102"/>
  <c r="AQ102" s="1"/>
  <c r="W103"/>
  <c r="Z103"/>
  <c r="AB103" s="1"/>
  <c r="AF103"/>
  <c r="AI103" s="1"/>
  <c r="AJ103" s="1"/>
  <c r="AK103" s="1"/>
  <c r="AL103"/>
  <c r="AP103"/>
  <c r="AQ103" s="1"/>
  <c r="W104"/>
  <c r="Z104"/>
  <c r="AB104" s="1"/>
  <c r="AF104"/>
  <c r="AI104" s="1"/>
  <c r="AJ104" s="1"/>
  <c r="AK104" s="1"/>
  <c r="AL104"/>
  <c r="AP104"/>
  <c r="AQ104" s="1"/>
  <c r="W105"/>
  <c r="Z105"/>
  <c r="AF105"/>
  <c r="AL105"/>
  <c r="AP105"/>
  <c r="W106"/>
  <c r="Z106"/>
  <c r="AB106" s="1"/>
  <c r="AF106"/>
  <c r="AL106"/>
  <c r="AP106"/>
  <c r="W107"/>
  <c r="Z107"/>
  <c r="AB107" s="1"/>
  <c r="AF107"/>
  <c r="AI107" s="1"/>
  <c r="AJ107" s="1"/>
  <c r="AK107" s="1"/>
  <c r="AL107"/>
  <c r="AP107"/>
  <c r="AQ107" s="1"/>
  <c r="W108"/>
  <c r="Z108"/>
  <c r="AB108" s="1"/>
  <c r="AF108"/>
  <c r="AI108" s="1"/>
  <c r="AJ108" s="1"/>
  <c r="AK108" s="1"/>
  <c r="AL108"/>
  <c r="AP108"/>
  <c r="AQ108" s="1"/>
  <c r="W109"/>
  <c r="Z109"/>
  <c r="AF109"/>
  <c r="AL109"/>
  <c r="AP109"/>
  <c r="W110"/>
  <c r="Z110"/>
  <c r="AB110" s="1"/>
  <c r="AF110"/>
  <c r="AL110"/>
  <c r="AP110"/>
  <c r="W111"/>
  <c r="Z111"/>
  <c r="AB111" s="1"/>
  <c r="AF111"/>
  <c r="AI111" s="1"/>
  <c r="AJ111" s="1"/>
  <c r="AK111" s="1"/>
  <c r="AL111"/>
  <c r="AP111"/>
  <c r="AQ111" s="1"/>
  <c r="W112"/>
  <c r="Z112"/>
  <c r="AF112"/>
  <c r="AI112" s="1"/>
  <c r="AJ112" s="1"/>
  <c r="AK112" s="1"/>
  <c r="AL112"/>
  <c r="AP112"/>
  <c r="AQ112" s="1"/>
  <c r="W113"/>
  <c r="Z113"/>
  <c r="AB113" s="1"/>
  <c r="AF113"/>
  <c r="AI113" s="1"/>
  <c r="AJ113" s="1"/>
  <c r="AK113" s="1"/>
  <c r="AL113"/>
  <c r="AP113"/>
  <c r="AQ113" s="1"/>
  <c r="W114"/>
  <c r="Z114"/>
  <c r="AB114" s="1"/>
  <c r="AF114"/>
  <c r="AL114"/>
  <c r="AP114"/>
  <c r="W115"/>
  <c r="Z115"/>
  <c r="AB115" s="1"/>
  <c r="AF115"/>
  <c r="AI115" s="1"/>
  <c r="AJ115" s="1"/>
  <c r="AK115" s="1"/>
  <c r="AL115"/>
  <c r="AP115"/>
  <c r="AQ115" s="1"/>
  <c r="W116"/>
  <c r="Z116"/>
  <c r="AF116"/>
  <c r="AI116" s="1"/>
  <c r="AJ116" s="1"/>
  <c r="AK116" s="1"/>
  <c r="AL116"/>
  <c r="AP116"/>
  <c r="AQ116" s="1"/>
  <c r="W117"/>
  <c r="Z117"/>
  <c r="AF117"/>
  <c r="AL117"/>
  <c r="AP117"/>
  <c r="W118"/>
  <c r="Z118"/>
  <c r="AB118" s="1"/>
  <c r="AF118"/>
  <c r="AL118"/>
  <c r="AP118"/>
  <c r="W119"/>
  <c r="Z119"/>
  <c r="AB119" s="1"/>
  <c r="AF119"/>
  <c r="AI119" s="1"/>
  <c r="AJ119" s="1"/>
  <c r="AK119" s="1"/>
  <c r="AL119"/>
  <c r="AP119"/>
  <c r="AQ119" s="1"/>
  <c r="W120"/>
  <c r="Z120"/>
  <c r="AF120"/>
  <c r="AI120" s="1"/>
  <c r="AJ120" s="1"/>
  <c r="AK120" s="1"/>
  <c r="AL120"/>
  <c r="AP120"/>
  <c r="AQ120" s="1"/>
  <c r="W121"/>
  <c r="Z121"/>
  <c r="AB121" s="1"/>
  <c r="AF121"/>
  <c r="AL121"/>
  <c r="AP121"/>
  <c r="W122"/>
  <c r="Z122"/>
  <c r="AB122" s="1"/>
  <c r="AF122"/>
  <c r="AL122"/>
  <c r="AP122"/>
  <c r="AQ122" s="1"/>
  <c r="W123"/>
  <c r="Z123"/>
  <c r="AB123" s="1"/>
  <c r="AF123"/>
  <c r="AI123" s="1"/>
  <c r="AJ123" s="1"/>
  <c r="AK123" s="1"/>
  <c r="AL123"/>
  <c r="AP123"/>
  <c r="AQ123" s="1"/>
  <c r="W124"/>
  <c r="Z124"/>
  <c r="AF124"/>
  <c r="AI124" s="1"/>
  <c r="AJ124" s="1"/>
  <c r="AK124" s="1"/>
  <c r="AL124"/>
  <c r="AP124"/>
  <c r="AQ124" s="1"/>
  <c r="W125"/>
  <c r="Z125"/>
  <c r="AF125"/>
  <c r="AI125" s="1"/>
  <c r="AJ125" s="1"/>
  <c r="AK125" s="1"/>
  <c r="AL125"/>
  <c r="AP125"/>
  <c r="W126"/>
  <c r="Z126"/>
  <c r="AB126" s="1"/>
  <c r="AF126"/>
  <c r="AL126"/>
  <c r="AP126"/>
  <c r="W127"/>
  <c r="Z127"/>
  <c r="AB127" s="1"/>
  <c r="AF127"/>
  <c r="AI127" s="1"/>
  <c r="AJ127" s="1"/>
  <c r="AK127" s="1"/>
  <c r="AL127"/>
  <c r="AP127"/>
  <c r="AQ127" s="1"/>
  <c r="W128"/>
  <c r="Z128"/>
  <c r="AF128"/>
  <c r="AI128" s="1"/>
  <c r="AJ128" s="1"/>
  <c r="AK128" s="1"/>
  <c r="AL128"/>
  <c r="AP128"/>
  <c r="AQ128" s="1"/>
  <c r="W129"/>
  <c r="Z129"/>
  <c r="AF129"/>
  <c r="AI129" s="1"/>
  <c r="AJ129" s="1"/>
  <c r="AK129" s="1"/>
  <c r="AL129"/>
  <c r="AP129"/>
  <c r="W130"/>
  <c r="Z130"/>
  <c r="AB130" s="1"/>
  <c r="AF130"/>
  <c r="AI130" s="1"/>
  <c r="AL130"/>
  <c r="AP130"/>
  <c r="AQ130" s="1"/>
  <c r="W131"/>
  <c r="Z131"/>
  <c r="AB131" s="1"/>
  <c r="AF131"/>
  <c r="AI131" s="1"/>
  <c r="AJ131" s="1"/>
  <c r="AK131" s="1"/>
  <c r="AL131"/>
  <c r="AP131"/>
  <c r="AQ131" s="1"/>
  <c r="W132"/>
  <c r="Z132"/>
  <c r="AF132"/>
  <c r="AI132" s="1"/>
  <c r="AJ132" s="1"/>
  <c r="AK132" s="1"/>
  <c r="AL132"/>
  <c r="AP132"/>
  <c r="AQ132" s="1"/>
  <c r="W133"/>
  <c r="Z133"/>
  <c r="AB133"/>
  <c r="AF133"/>
  <c r="AI133" s="1"/>
  <c r="AJ133" s="1"/>
  <c r="AK133" s="1"/>
  <c r="AL133"/>
  <c r="AP133"/>
  <c r="W134"/>
  <c r="Z134"/>
  <c r="AB134"/>
  <c r="AF134"/>
  <c r="AI134" s="1"/>
  <c r="AL134"/>
  <c r="AP134"/>
  <c r="W135"/>
  <c r="Z135"/>
  <c r="AF135"/>
  <c r="AI135" s="1"/>
  <c r="AJ135" s="1"/>
  <c r="AK135" s="1"/>
  <c r="AL135"/>
  <c r="AP135"/>
  <c r="AQ135" s="1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I29" s="1"/>
  <c r="AJ29" s="1"/>
  <c r="AK29" s="1"/>
  <c r="AF30"/>
  <c r="AI30" s="1"/>
  <c r="AF31"/>
  <c r="AI31" s="1"/>
  <c r="AF32"/>
  <c r="AI32" s="1"/>
  <c r="AJ32" s="1"/>
  <c r="AK32" s="1"/>
  <c r="AF33"/>
  <c r="AF34"/>
  <c r="AI34" s="1"/>
  <c r="AF35"/>
  <c r="AF36"/>
  <c r="AI36" s="1"/>
  <c r="AF37"/>
  <c r="AI37" s="1"/>
  <c r="AJ37" s="1"/>
  <c r="AK37" s="1"/>
  <c r="AF38"/>
  <c r="AI38" s="1"/>
  <c r="AJ38" s="1"/>
  <c r="AK38" s="1"/>
  <c r="AF39"/>
  <c r="AI39" s="1"/>
  <c r="AF40"/>
  <c r="AF41"/>
  <c r="AI41" s="1"/>
  <c r="AF42"/>
  <c r="AF43"/>
  <c r="AI43" s="1"/>
  <c r="AF44"/>
  <c r="AI44" s="1"/>
  <c r="AJ44" s="1"/>
  <c r="AK44" s="1"/>
  <c r="AF45"/>
  <c r="AI45" s="1"/>
  <c r="AF46"/>
  <c r="AI46" s="1"/>
  <c r="AJ46" s="1"/>
  <c r="AK46" s="1"/>
  <c r="AF47"/>
  <c r="AI47" s="1"/>
  <c r="AF48"/>
  <c r="AF49"/>
  <c r="AI49" s="1"/>
  <c r="AJ49" s="1"/>
  <c r="AK49" s="1"/>
  <c r="AF50"/>
  <c r="AI50" s="1"/>
  <c r="AJ50" s="1"/>
  <c r="AK50" s="1"/>
  <c r="AF51"/>
  <c r="AI51" s="1"/>
  <c r="AJ51" s="1"/>
  <c r="AK51" s="1"/>
  <c r="AF52"/>
  <c r="AI52" s="1"/>
  <c r="AJ52" s="1"/>
  <c r="AK52" s="1"/>
  <c r="AF53"/>
  <c r="AI53" s="1"/>
  <c r="AJ53" s="1"/>
  <c r="AK53" s="1"/>
  <c r="AF54"/>
  <c r="AI54" s="1"/>
  <c r="AF55"/>
  <c r="AI55" s="1"/>
  <c r="AJ55" s="1"/>
  <c r="AK55" s="1"/>
  <c r="AF56"/>
  <c r="AI56" s="1"/>
  <c r="AF57"/>
  <c r="AI57" s="1"/>
  <c r="AJ57" s="1"/>
  <c r="AK57" s="1"/>
  <c r="AF58"/>
  <c r="AI58" s="1"/>
  <c r="Z54"/>
  <c r="AL54"/>
  <c r="AP54"/>
  <c r="Z55"/>
  <c r="AL55"/>
  <c r="AP55"/>
  <c r="AQ55" s="1"/>
  <c r="Z56"/>
  <c r="AL56"/>
  <c r="AP56"/>
  <c r="AQ56" s="1"/>
  <c r="Z57"/>
  <c r="AL57"/>
  <c r="AP57"/>
  <c r="AQ57" s="1"/>
  <c r="Z58"/>
  <c r="AL58"/>
  <c r="AP58"/>
  <c r="AQ58" s="1"/>
  <c r="Z49"/>
  <c r="AL49"/>
  <c r="AP49"/>
  <c r="Z50"/>
  <c r="AL50"/>
  <c r="AP50"/>
  <c r="AQ50" s="1"/>
  <c r="Z51"/>
  <c r="AL51"/>
  <c r="AP51"/>
  <c r="AQ51" s="1"/>
  <c r="Z52"/>
  <c r="AL52"/>
  <c r="AP52"/>
  <c r="AQ52" s="1"/>
  <c r="Z53"/>
  <c r="AL53"/>
  <c r="AP53"/>
  <c r="Z43"/>
  <c r="AL43"/>
  <c r="AP43"/>
  <c r="AQ43" s="1"/>
  <c r="Z44"/>
  <c r="AL44"/>
  <c r="AP44"/>
  <c r="AQ44" s="1"/>
  <c r="Z45"/>
  <c r="AL45"/>
  <c r="AP45"/>
  <c r="AQ45" s="1"/>
  <c r="Z46"/>
  <c r="AL46"/>
  <c r="AP46"/>
  <c r="Z47"/>
  <c r="AL47"/>
  <c r="AP47"/>
  <c r="AQ47" s="1"/>
  <c r="Z48"/>
  <c r="AL48"/>
  <c r="AP48"/>
  <c r="AQ48" s="1"/>
  <c r="Z38"/>
  <c r="AL38"/>
  <c r="AP38"/>
  <c r="Z39"/>
  <c r="AL39"/>
  <c r="AP39"/>
  <c r="AQ39" s="1"/>
  <c r="Z40"/>
  <c r="AL40"/>
  <c r="AP40"/>
  <c r="AQ40" s="1"/>
  <c r="Z41"/>
  <c r="AL41"/>
  <c r="AP41"/>
  <c r="Z42"/>
  <c r="AL42"/>
  <c r="AP42"/>
  <c r="Z33"/>
  <c r="AL33"/>
  <c r="AP33"/>
  <c r="Z34"/>
  <c r="AL34"/>
  <c r="AP34"/>
  <c r="AQ34" s="1"/>
  <c r="Z35"/>
  <c r="AL35"/>
  <c r="AP35"/>
  <c r="AQ35" s="1"/>
  <c r="Z36"/>
  <c r="AL36"/>
  <c r="AP36"/>
  <c r="AQ36" s="1"/>
  <c r="Z37"/>
  <c r="AL37"/>
  <c r="AP37"/>
  <c r="Z29"/>
  <c r="AL29"/>
  <c r="AP29"/>
  <c r="AQ29" s="1"/>
  <c r="Z30"/>
  <c r="AL30"/>
  <c r="AP30"/>
  <c r="AQ30" s="1"/>
  <c r="Z31"/>
  <c r="AL31"/>
  <c r="AP31"/>
  <c r="AQ31" s="1"/>
  <c r="Z32"/>
  <c r="AL32"/>
  <c r="AP32"/>
  <c r="AQ32" s="1"/>
  <c r="AQ105" l="1"/>
  <c r="AQ97"/>
  <c r="AQ89"/>
  <c r="AQ73"/>
  <c r="AQ133"/>
  <c r="X85"/>
  <c r="Y85" s="1"/>
  <c r="AQ125"/>
  <c r="AQ117"/>
  <c r="AQ101"/>
  <c r="AQ93"/>
  <c r="AQ85"/>
  <c r="AQ77"/>
  <c r="AQ69"/>
  <c r="AQ61"/>
  <c r="AQ53"/>
  <c r="AQ49"/>
  <c r="AQ37"/>
  <c r="AQ33"/>
  <c r="AQ110"/>
  <c r="AQ54"/>
  <c r="X101"/>
  <c r="Y101" s="1"/>
  <c r="X30"/>
  <c r="Y30" s="1"/>
  <c r="X117"/>
  <c r="Y117" s="1"/>
  <c r="X51"/>
  <c r="X133"/>
  <c r="Y133" s="1"/>
  <c r="X69"/>
  <c r="Y69" s="1"/>
  <c r="X121"/>
  <c r="Y121" s="1"/>
  <c r="X105"/>
  <c r="Y105" s="1"/>
  <c r="X89"/>
  <c r="Y89" s="1"/>
  <c r="X73"/>
  <c r="Y73" s="1"/>
  <c r="X56"/>
  <c r="Y56" s="1"/>
  <c r="X35"/>
  <c r="Y35" s="1"/>
  <c r="X14"/>
  <c r="X125"/>
  <c r="Y125" s="1"/>
  <c r="X109"/>
  <c r="Y109" s="1"/>
  <c r="X93"/>
  <c r="Y93" s="1"/>
  <c r="X77"/>
  <c r="Y77" s="1"/>
  <c r="X61"/>
  <c r="Y61" s="1"/>
  <c r="X40"/>
  <c r="Y40" s="1"/>
  <c r="X19"/>
  <c r="X129"/>
  <c r="Y129" s="1"/>
  <c r="X113"/>
  <c r="Y113" s="1"/>
  <c r="X97"/>
  <c r="Y97" s="1"/>
  <c r="X81"/>
  <c r="X65"/>
  <c r="Y65" s="1"/>
  <c r="X46"/>
  <c r="Y46" s="1"/>
  <c r="X24"/>
  <c r="AQ41"/>
  <c r="AQ134"/>
  <c r="AQ126"/>
  <c r="AQ118"/>
  <c r="AQ106"/>
  <c r="AQ98"/>
  <c r="AQ129"/>
  <c r="AQ121"/>
  <c r="X134"/>
  <c r="Y134" s="1"/>
  <c r="X130"/>
  <c r="Y130" s="1"/>
  <c r="X126"/>
  <c r="Y126" s="1"/>
  <c r="X122"/>
  <c r="Y122" s="1"/>
  <c r="X118"/>
  <c r="Y118" s="1"/>
  <c r="X114"/>
  <c r="Y114" s="1"/>
  <c r="X110"/>
  <c r="Y110" s="1"/>
  <c r="X106"/>
  <c r="Y106" s="1"/>
  <c r="X102"/>
  <c r="Y102" s="1"/>
  <c r="X98"/>
  <c r="Y98" s="1"/>
  <c r="X94"/>
  <c r="Y94" s="1"/>
  <c r="X90"/>
  <c r="Y90" s="1"/>
  <c r="X86"/>
  <c r="Y86" s="1"/>
  <c r="X82"/>
  <c r="Y82" s="1"/>
  <c r="X78"/>
  <c r="Y78" s="1"/>
  <c r="X74"/>
  <c r="Y74" s="1"/>
  <c r="X70"/>
  <c r="X66"/>
  <c r="Y66" s="1"/>
  <c r="X62"/>
  <c r="Y62" s="1"/>
  <c r="X58"/>
  <c r="Y58" s="1"/>
  <c r="X52"/>
  <c r="Y52" s="1"/>
  <c r="X47"/>
  <c r="Y47" s="1"/>
  <c r="X42"/>
  <c r="Y42" s="1"/>
  <c r="X36"/>
  <c r="Y36" s="1"/>
  <c r="X31"/>
  <c r="Y31" s="1"/>
  <c r="X26"/>
  <c r="X20"/>
  <c r="X15"/>
  <c r="X10"/>
  <c r="X135"/>
  <c r="Y135" s="1"/>
  <c r="X131"/>
  <c r="Y131" s="1"/>
  <c r="X127"/>
  <c r="Y127" s="1"/>
  <c r="X123"/>
  <c r="Y123" s="1"/>
  <c r="X119"/>
  <c r="Y119" s="1"/>
  <c r="X115"/>
  <c r="Y115" s="1"/>
  <c r="X111"/>
  <c r="Y111" s="1"/>
  <c r="X107"/>
  <c r="Y107" s="1"/>
  <c r="X103"/>
  <c r="Y103" s="1"/>
  <c r="X99"/>
  <c r="Y99" s="1"/>
  <c r="X95"/>
  <c r="Y95" s="1"/>
  <c r="X91"/>
  <c r="Y91" s="1"/>
  <c r="X87"/>
  <c r="Y87" s="1"/>
  <c r="X83"/>
  <c r="Y83" s="1"/>
  <c r="X79"/>
  <c r="Y79" s="1"/>
  <c r="X75"/>
  <c r="X71"/>
  <c r="Y71" s="1"/>
  <c r="X67"/>
  <c r="Y67" s="1"/>
  <c r="X63"/>
  <c r="Y63" s="1"/>
  <c r="X59"/>
  <c r="X54"/>
  <c r="Y54" s="1"/>
  <c r="X48"/>
  <c r="Y48" s="1"/>
  <c r="X43"/>
  <c r="Y43" s="1"/>
  <c r="X38"/>
  <c r="Y38" s="1"/>
  <c r="X32"/>
  <c r="Y32" s="1"/>
  <c r="X27"/>
  <c r="X22"/>
  <c r="X16"/>
  <c r="X11"/>
  <c r="AG12"/>
  <c r="X8"/>
  <c r="X132"/>
  <c r="Y132" s="1"/>
  <c r="X128"/>
  <c r="Y128" s="1"/>
  <c r="X124"/>
  <c r="Y124" s="1"/>
  <c r="X120"/>
  <c r="Y120" s="1"/>
  <c r="X116"/>
  <c r="Y116" s="1"/>
  <c r="X112"/>
  <c r="Y112" s="1"/>
  <c r="X108"/>
  <c r="Y108" s="1"/>
  <c r="X104"/>
  <c r="Y104" s="1"/>
  <c r="X100"/>
  <c r="Y100" s="1"/>
  <c r="X96"/>
  <c r="Y96" s="1"/>
  <c r="X92"/>
  <c r="Y92" s="1"/>
  <c r="X88"/>
  <c r="Y88" s="1"/>
  <c r="X84"/>
  <c r="Y84" s="1"/>
  <c r="X80"/>
  <c r="Y80" s="1"/>
  <c r="X76"/>
  <c r="Y76" s="1"/>
  <c r="X72"/>
  <c r="Y72" s="1"/>
  <c r="X68"/>
  <c r="X64"/>
  <c r="Y64" s="1"/>
  <c r="X60"/>
  <c r="Y60" s="1"/>
  <c r="X55"/>
  <c r="Y55" s="1"/>
  <c r="X50"/>
  <c r="X44"/>
  <c r="Y44" s="1"/>
  <c r="X39"/>
  <c r="Y39" s="1"/>
  <c r="X34"/>
  <c r="Y34" s="1"/>
  <c r="X28"/>
  <c r="X23"/>
  <c r="X18"/>
  <c r="X12"/>
  <c r="X57"/>
  <c r="Y57" s="1"/>
  <c r="X53"/>
  <c r="Y53" s="1"/>
  <c r="X49"/>
  <c r="Y49" s="1"/>
  <c r="X45"/>
  <c r="Y45" s="1"/>
  <c r="X41"/>
  <c r="Y41" s="1"/>
  <c r="X37"/>
  <c r="Y37" s="1"/>
  <c r="X33"/>
  <c r="Y33" s="1"/>
  <c r="X29"/>
  <c r="Y29" s="1"/>
  <c r="X25"/>
  <c r="X21"/>
  <c r="X17"/>
  <c r="X13"/>
  <c r="AQ86"/>
  <c r="AQ78"/>
  <c r="AQ70"/>
  <c r="AQ62"/>
  <c r="AQ46"/>
  <c r="AQ109"/>
  <c r="AQ42"/>
  <c r="AQ38"/>
  <c r="AQ114"/>
  <c r="AB85"/>
  <c r="AB73"/>
  <c r="AB72"/>
  <c r="AB128"/>
  <c r="AB124"/>
  <c r="AB68"/>
  <c r="AC130"/>
  <c r="AE130" s="1"/>
  <c r="AC104"/>
  <c r="AE104" s="1"/>
  <c r="AC96"/>
  <c r="AE96" s="1"/>
  <c r="AC89"/>
  <c r="AE89" s="1"/>
  <c r="AC77"/>
  <c r="AE77" s="1"/>
  <c r="AG68"/>
  <c r="AH68" s="1"/>
  <c r="AM133"/>
  <c r="AM125"/>
  <c r="AM77"/>
  <c r="AG134"/>
  <c r="AH134" s="1"/>
  <c r="AC132"/>
  <c r="AE132" s="1"/>
  <c r="AG122"/>
  <c r="AH122" s="1"/>
  <c r="AC114"/>
  <c r="AE114" s="1"/>
  <c r="AG110"/>
  <c r="AH110" s="1"/>
  <c r="AC106"/>
  <c r="AE106" s="1"/>
  <c r="AC101"/>
  <c r="AE101" s="1"/>
  <c r="AG88"/>
  <c r="AH88" s="1"/>
  <c r="AG87"/>
  <c r="AH87" s="1"/>
  <c r="AG70"/>
  <c r="AH70" s="1"/>
  <c r="AG64"/>
  <c r="AH64" s="1"/>
  <c r="AC62"/>
  <c r="AE62" s="1"/>
  <c r="AC134"/>
  <c r="AE134" s="1"/>
  <c r="AG133"/>
  <c r="AH133" s="1"/>
  <c r="AC131"/>
  <c r="AE131" s="1"/>
  <c r="AG129"/>
  <c r="AH129" s="1"/>
  <c r="AC122"/>
  <c r="AE122" s="1"/>
  <c r="AC119"/>
  <c r="AE119" s="1"/>
  <c r="AB117"/>
  <c r="AB112"/>
  <c r="AG108"/>
  <c r="AH108" s="1"/>
  <c r="AB105"/>
  <c r="AC103"/>
  <c r="AE103" s="1"/>
  <c r="AC102"/>
  <c r="AE102" s="1"/>
  <c r="AG101"/>
  <c r="AH101" s="1"/>
  <c r="AC98"/>
  <c r="AE98" s="1"/>
  <c r="AC92"/>
  <c r="AE92" s="1"/>
  <c r="AG91"/>
  <c r="AH91" s="1"/>
  <c r="AC85"/>
  <c r="AE85" s="1"/>
  <c r="AG84"/>
  <c r="AH84" s="1"/>
  <c r="AB81"/>
  <c r="AC79"/>
  <c r="AE79" s="1"/>
  <c r="AC76"/>
  <c r="AE76" s="1"/>
  <c r="AG72"/>
  <c r="AH72" s="1"/>
  <c r="AB69"/>
  <c r="AG67"/>
  <c r="AH67" s="1"/>
  <c r="AG66"/>
  <c r="AH66" s="1"/>
  <c r="AC63"/>
  <c r="AE63" s="1"/>
  <c r="AB61"/>
  <c r="AM60"/>
  <c r="AM132"/>
  <c r="AM128"/>
  <c r="AM124"/>
  <c r="AM120"/>
  <c r="AM116"/>
  <c r="AM112"/>
  <c r="AM108"/>
  <c r="AM104"/>
  <c r="AM100"/>
  <c r="AM96"/>
  <c r="AM92"/>
  <c r="AM88"/>
  <c r="AM84"/>
  <c r="AM80"/>
  <c r="AM76"/>
  <c r="AM72"/>
  <c r="AM68"/>
  <c r="AM64"/>
  <c r="AG128"/>
  <c r="AH128" s="1"/>
  <c r="AG127"/>
  <c r="AH127" s="1"/>
  <c r="AG126"/>
  <c r="AH126" s="1"/>
  <c r="AC125"/>
  <c r="AE125" s="1"/>
  <c r="AG124"/>
  <c r="AH124" s="1"/>
  <c r="AG121"/>
  <c r="AH121" s="1"/>
  <c r="AC116"/>
  <c r="AE116" s="1"/>
  <c r="AC100"/>
  <c r="AE100" s="1"/>
  <c r="AG99"/>
  <c r="AH99" s="1"/>
  <c r="AC80"/>
  <c r="AE80" s="1"/>
  <c r="AC73"/>
  <c r="AE73" s="1"/>
  <c r="AC60"/>
  <c r="AE60" s="1"/>
  <c r="AM129"/>
  <c r="AM113"/>
  <c r="AC129"/>
  <c r="AE129" s="1"/>
  <c r="AC120"/>
  <c r="AE120" s="1"/>
  <c r="AC118"/>
  <c r="AE118" s="1"/>
  <c r="AG111"/>
  <c r="AH111" s="1"/>
  <c r="AG94"/>
  <c r="AH94" s="1"/>
  <c r="AG93"/>
  <c r="AH93" s="1"/>
  <c r="AG86"/>
  <c r="AH86" s="1"/>
  <c r="AC135"/>
  <c r="AE135" s="1"/>
  <c r="AJ134"/>
  <c r="AK134" s="1"/>
  <c r="AM134" s="1"/>
  <c r="AJ130"/>
  <c r="AK130" s="1"/>
  <c r="AM130" s="1"/>
  <c r="AC126"/>
  <c r="AE126" s="1"/>
  <c r="AC123"/>
  <c r="AE123" s="1"/>
  <c r="AG117"/>
  <c r="AH117" s="1"/>
  <c r="AC115"/>
  <c r="AE115" s="1"/>
  <c r="AC113"/>
  <c r="AE113" s="1"/>
  <c r="AG112"/>
  <c r="AH112" s="1"/>
  <c r="AC107"/>
  <c r="AE107" s="1"/>
  <c r="AG105"/>
  <c r="AH105" s="1"/>
  <c r="AG96"/>
  <c r="AH96" s="1"/>
  <c r="AC95"/>
  <c r="AE95" s="1"/>
  <c r="AC90"/>
  <c r="AE90" s="1"/>
  <c r="AG89"/>
  <c r="AH89" s="1"/>
  <c r="AG83"/>
  <c r="AH83" s="1"/>
  <c r="AG82"/>
  <c r="AH82" s="1"/>
  <c r="AG81"/>
  <c r="AH81" s="1"/>
  <c r="AC78"/>
  <c r="AE78" s="1"/>
  <c r="AG77"/>
  <c r="AH77" s="1"/>
  <c r="AG75"/>
  <c r="AH75" s="1"/>
  <c r="AG74"/>
  <c r="AH74" s="1"/>
  <c r="AG71"/>
  <c r="AH71" s="1"/>
  <c r="AG61"/>
  <c r="AH61" s="1"/>
  <c r="AM135"/>
  <c r="AM131"/>
  <c r="AM127"/>
  <c r="AM123"/>
  <c r="AM119"/>
  <c r="AM115"/>
  <c r="AM111"/>
  <c r="AM107"/>
  <c r="AM103"/>
  <c r="AM99"/>
  <c r="AM95"/>
  <c r="AM91"/>
  <c r="AM87"/>
  <c r="AM83"/>
  <c r="AM79"/>
  <c r="AM75"/>
  <c r="AM71"/>
  <c r="AM67"/>
  <c r="AM63"/>
  <c r="AC117"/>
  <c r="AE117" s="1"/>
  <c r="AG115"/>
  <c r="AH115" s="1"/>
  <c r="AC112"/>
  <c r="AE112" s="1"/>
  <c r="AC111"/>
  <c r="AE111" s="1"/>
  <c r="AG109"/>
  <c r="AH109" s="1"/>
  <c r="AC108"/>
  <c r="AE108" s="1"/>
  <c r="AG107"/>
  <c r="AH107" s="1"/>
  <c r="AC105"/>
  <c r="AE105" s="1"/>
  <c r="AG104"/>
  <c r="AH104" s="1"/>
  <c r="AG103"/>
  <c r="AH103" s="1"/>
  <c r="AG102"/>
  <c r="AH102" s="1"/>
  <c r="AG100"/>
  <c r="AH100" s="1"/>
  <c r="AG98"/>
  <c r="AH98" s="1"/>
  <c r="AG97"/>
  <c r="AH97" s="1"/>
  <c r="AC94"/>
  <c r="AE94" s="1"/>
  <c r="AI93"/>
  <c r="AJ93" s="1"/>
  <c r="AK93" s="1"/>
  <c r="AM93" s="1"/>
  <c r="AC93"/>
  <c r="AE93" s="1"/>
  <c r="AG90"/>
  <c r="AH90" s="1"/>
  <c r="AC83"/>
  <c r="AE83" s="1"/>
  <c r="AI81"/>
  <c r="AJ81" s="1"/>
  <c r="AK81" s="1"/>
  <c r="AM81" s="1"/>
  <c r="AC81"/>
  <c r="AE81" s="1"/>
  <c r="AG79"/>
  <c r="AH79" s="1"/>
  <c r="AG76"/>
  <c r="AH76" s="1"/>
  <c r="AC75"/>
  <c r="AE75" s="1"/>
  <c r="Y75"/>
  <c r="AC72"/>
  <c r="AE72" s="1"/>
  <c r="AC71"/>
  <c r="AE71" s="1"/>
  <c r="AC70"/>
  <c r="AE70" s="1"/>
  <c r="AG69"/>
  <c r="AH69" s="1"/>
  <c r="AC68"/>
  <c r="AE68" s="1"/>
  <c r="Y68"/>
  <c r="AC67"/>
  <c r="AE67" s="1"/>
  <c r="AG65"/>
  <c r="AH65" s="1"/>
  <c r="AC64"/>
  <c r="AE64" s="1"/>
  <c r="AC61"/>
  <c r="AE61" s="1"/>
  <c r="AG135"/>
  <c r="AH135" s="1"/>
  <c r="AB135"/>
  <c r="AC133"/>
  <c r="AE133" s="1"/>
  <c r="AG132"/>
  <c r="AH132" s="1"/>
  <c r="AG131"/>
  <c r="AH131" s="1"/>
  <c r="AG130"/>
  <c r="AH130" s="1"/>
  <c r="AB129"/>
  <c r="AC128"/>
  <c r="AE128" s="1"/>
  <c r="AC127"/>
  <c r="AE127" s="1"/>
  <c r="AG125"/>
  <c r="AH125" s="1"/>
  <c r="AC124"/>
  <c r="AE124" s="1"/>
  <c r="AG123"/>
  <c r="AH123" s="1"/>
  <c r="AC121"/>
  <c r="AE121" s="1"/>
  <c r="AG120"/>
  <c r="AH120" s="1"/>
  <c r="AB120"/>
  <c r="AG119"/>
  <c r="AH119" s="1"/>
  <c r="AG118"/>
  <c r="AH118" s="1"/>
  <c r="AG116"/>
  <c r="AH116" s="1"/>
  <c r="AB116"/>
  <c r="AG114"/>
  <c r="AH114" s="1"/>
  <c r="AG113"/>
  <c r="AH113" s="1"/>
  <c r="AC110"/>
  <c r="AE110" s="1"/>
  <c r="AI109"/>
  <c r="AJ109" s="1"/>
  <c r="AK109" s="1"/>
  <c r="AM109" s="1"/>
  <c r="AC109"/>
  <c r="AE109" s="1"/>
  <c r="AG106"/>
  <c r="AH106" s="1"/>
  <c r="AB101"/>
  <c r="AC99"/>
  <c r="AE99" s="1"/>
  <c r="AI97"/>
  <c r="AJ97" s="1"/>
  <c r="AK97" s="1"/>
  <c r="AM97" s="1"/>
  <c r="AC97"/>
  <c r="AE97" s="1"/>
  <c r="AB96"/>
  <c r="AG95"/>
  <c r="AH95" s="1"/>
  <c r="AG92"/>
  <c r="AH92" s="1"/>
  <c r="AB92"/>
  <c r="AC91"/>
  <c r="AE91" s="1"/>
  <c r="AB89"/>
  <c r="AC88"/>
  <c r="AE88" s="1"/>
  <c r="AC87"/>
  <c r="AE87" s="1"/>
  <c r="AC86"/>
  <c r="AE86" s="1"/>
  <c r="AG85"/>
  <c r="AH85" s="1"/>
  <c r="AC84"/>
  <c r="AE84" s="1"/>
  <c r="AC82"/>
  <c r="AE82" s="1"/>
  <c r="Y81"/>
  <c r="AG80"/>
  <c r="AH80" s="1"/>
  <c r="AG78"/>
  <c r="AH78" s="1"/>
  <c r="AC74"/>
  <c r="AE74" s="1"/>
  <c r="AG73"/>
  <c r="AH73" s="1"/>
  <c r="Y70"/>
  <c r="AC69"/>
  <c r="AE69" s="1"/>
  <c r="AC66"/>
  <c r="AE66" s="1"/>
  <c r="AI65"/>
  <c r="AJ65" s="1"/>
  <c r="AK65" s="1"/>
  <c r="AM65" s="1"/>
  <c r="AC65"/>
  <c r="AE65" s="1"/>
  <c r="AG63"/>
  <c r="AH63" s="1"/>
  <c r="AG62"/>
  <c r="AH62" s="1"/>
  <c r="AG60"/>
  <c r="AH60" s="1"/>
  <c r="AB60"/>
  <c r="AT59"/>
  <c r="AI122"/>
  <c r="AJ122" s="1"/>
  <c r="AK122" s="1"/>
  <c r="AM122" s="1"/>
  <c r="AI90"/>
  <c r="AJ90" s="1"/>
  <c r="AK90" s="1"/>
  <c r="AM90" s="1"/>
  <c r="AI118"/>
  <c r="AJ118" s="1"/>
  <c r="AK118" s="1"/>
  <c r="AM118" s="1"/>
  <c r="AI102"/>
  <c r="AJ102" s="1"/>
  <c r="AK102" s="1"/>
  <c r="AM102" s="1"/>
  <c r="AI86"/>
  <c r="AJ86" s="1"/>
  <c r="AK86" s="1"/>
  <c r="AM86" s="1"/>
  <c r="AI70"/>
  <c r="AJ70" s="1"/>
  <c r="AK70" s="1"/>
  <c r="AM70" s="1"/>
  <c r="AI62"/>
  <c r="AJ62" s="1"/>
  <c r="AK62" s="1"/>
  <c r="AM62" s="1"/>
  <c r="AI126"/>
  <c r="AJ126" s="1"/>
  <c r="AK126" s="1"/>
  <c r="AM126" s="1"/>
  <c r="AI110"/>
  <c r="AJ110" s="1"/>
  <c r="AK110" s="1"/>
  <c r="AM110" s="1"/>
  <c r="AI94"/>
  <c r="AJ94" s="1"/>
  <c r="AK94" s="1"/>
  <c r="AM94" s="1"/>
  <c r="AI78"/>
  <c r="AJ78" s="1"/>
  <c r="AK78" s="1"/>
  <c r="AM78" s="1"/>
  <c r="AI66"/>
  <c r="AJ66" s="1"/>
  <c r="AK66" s="1"/>
  <c r="AM66" s="1"/>
  <c r="AB132"/>
  <c r="AB125"/>
  <c r="AI117"/>
  <c r="AJ117" s="1"/>
  <c r="AK117" s="1"/>
  <c r="AM117" s="1"/>
  <c r="AB109"/>
  <c r="AI101"/>
  <c r="AJ101" s="1"/>
  <c r="AK101" s="1"/>
  <c r="AM101" s="1"/>
  <c r="AB93"/>
  <c r="AI85"/>
  <c r="AJ85" s="1"/>
  <c r="AK85" s="1"/>
  <c r="AM85" s="1"/>
  <c r="AB77"/>
  <c r="AI69"/>
  <c r="AJ69" s="1"/>
  <c r="AK69" s="1"/>
  <c r="AM69" s="1"/>
  <c r="AB65"/>
  <c r="AI61"/>
  <c r="AJ61" s="1"/>
  <c r="AK61" s="1"/>
  <c r="AM61" s="1"/>
  <c r="AI106"/>
  <c r="AJ106" s="1"/>
  <c r="AK106" s="1"/>
  <c r="AM106" s="1"/>
  <c r="AI74"/>
  <c r="AJ74" s="1"/>
  <c r="AK74" s="1"/>
  <c r="AM74" s="1"/>
  <c r="AI114"/>
  <c r="AJ114" s="1"/>
  <c r="AK114" s="1"/>
  <c r="AM114" s="1"/>
  <c r="AI98"/>
  <c r="AJ98" s="1"/>
  <c r="AK98" s="1"/>
  <c r="AM98" s="1"/>
  <c r="AI82"/>
  <c r="AJ82" s="1"/>
  <c r="AK82" s="1"/>
  <c r="AM82" s="1"/>
  <c r="AI121"/>
  <c r="AJ121" s="1"/>
  <c r="AK121" s="1"/>
  <c r="AM121" s="1"/>
  <c r="AI105"/>
  <c r="AJ105" s="1"/>
  <c r="AK105" s="1"/>
  <c r="AM105" s="1"/>
  <c r="AI89"/>
  <c r="AJ89" s="1"/>
  <c r="AK89" s="1"/>
  <c r="AM89" s="1"/>
  <c r="AI73"/>
  <c r="AJ73" s="1"/>
  <c r="AK73" s="1"/>
  <c r="AM73" s="1"/>
  <c r="AC50"/>
  <c r="AE50" s="1"/>
  <c r="AC41"/>
  <c r="AE41" s="1"/>
  <c r="AC30"/>
  <c r="AE30" s="1"/>
  <c r="AC9"/>
  <c r="AC54"/>
  <c r="AE54" s="1"/>
  <c r="AC42"/>
  <c r="AE42" s="1"/>
  <c r="AC33"/>
  <c r="AE33" s="1"/>
  <c r="AC22"/>
  <c r="AC10"/>
  <c r="AC57"/>
  <c r="AE57" s="1"/>
  <c r="AC46"/>
  <c r="AE46" s="1"/>
  <c r="AC34"/>
  <c r="AE34" s="1"/>
  <c r="AC25"/>
  <c r="AC14"/>
  <c r="AC18"/>
  <c r="AC58"/>
  <c r="AE58" s="1"/>
  <c r="AC49"/>
  <c r="AE49" s="1"/>
  <c r="AC38"/>
  <c r="AE38" s="1"/>
  <c r="AC26"/>
  <c r="AC17"/>
  <c r="AC53"/>
  <c r="AE53" s="1"/>
  <c r="AC45"/>
  <c r="AE45" s="1"/>
  <c r="AC37"/>
  <c r="AE37" s="1"/>
  <c r="AC29"/>
  <c r="AE29" s="1"/>
  <c r="AC21"/>
  <c r="AC13"/>
  <c r="AC8"/>
  <c r="AC55"/>
  <c r="AE55" s="1"/>
  <c r="AC51"/>
  <c r="AE51" s="1"/>
  <c r="AC47"/>
  <c r="AE47" s="1"/>
  <c r="AC43"/>
  <c r="AE43" s="1"/>
  <c r="AC39"/>
  <c r="AE39" s="1"/>
  <c r="AC35"/>
  <c r="AE35" s="1"/>
  <c r="AC31"/>
  <c r="AE31" s="1"/>
  <c r="AC27"/>
  <c r="AC23"/>
  <c r="AC19"/>
  <c r="AC15"/>
  <c r="AC11"/>
  <c r="AC56"/>
  <c r="AE56" s="1"/>
  <c r="AC52"/>
  <c r="AE52" s="1"/>
  <c r="AC48"/>
  <c r="AE48" s="1"/>
  <c r="AC44"/>
  <c r="AE44" s="1"/>
  <c r="AC40"/>
  <c r="AE40" s="1"/>
  <c r="AC36"/>
  <c r="AE36" s="1"/>
  <c r="AC32"/>
  <c r="AE32" s="1"/>
  <c r="AC28"/>
  <c r="AC24"/>
  <c r="AC20"/>
  <c r="AC16"/>
  <c r="AC12"/>
  <c r="AG13"/>
  <c r="AG15"/>
  <c r="AG54"/>
  <c r="AH54" s="1"/>
  <c r="AB48"/>
  <c r="AB55"/>
  <c r="AG36"/>
  <c r="AH36" s="1"/>
  <c r="AB34"/>
  <c r="AB52"/>
  <c r="AG52"/>
  <c r="AH52" s="1"/>
  <c r="AG47"/>
  <c r="AH47" s="1"/>
  <c r="AG40"/>
  <c r="AH40" s="1"/>
  <c r="AG33"/>
  <c r="AH33" s="1"/>
  <c r="AG28"/>
  <c r="AG23"/>
  <c r="AG10"/>
  <c r="AG57"/>
  <c r="AH57" s="1"/>
  <c r="AG18"/>
  <c r="AG51"/>
  <c r="AH51" s="1"/>
  <c r="AG46"/>
  <c r="AH46" s="1"/>
  <c r="AG39"/>
  <c r="AH39" s="1"/>
  <c r="AG32"/>
  <c r="AH32" s="1"/>
  <c r="AG27"/>
  <c r="AG22"/>
  <c r="AG9"/>
  <c r="AG58"/>
  <c r="AH58" s="1"/>
  <c r="AG43"/>
  <c r="AH43" s="1"/>
  <c r="AG37"/>
  <c r="AH37" s="1"/>
  <c r="AG24"/>
  <c r="AG19"/>
  <c r="AG14"/>
  <c r="AB30"/>
  <c r="AG8"/>
  <c r="AG55"/>
  <c r="AH55" s="1"/>
  <c r="AG53"/>
  <c r="AH53" s="1"/>
  <c r="AG49"/>
  <c r="AH49" s="1"/>
  <c r="AG48"/>
  <c r="AH48" s="1"/>
  <c r="AG44"/>
  <c r="AH44" s="1"/>
  <c r="AG41"/>
  <c r="AH41" s="1"/>
  <c r="AG34"/>
  <c r="AH34" s="1"/>
  <c r="AG29"/>
  <c r="AH29" s="1"/>
  <c r="AG25"/>
  <c r="AG20"/>
  <c r="AG16"/>
  <c r="AG11"/>
  <c r="AG56"/>
  <c r="AH56" s="1"/>
  <c r="AG50"/>
  <c r="AH50" s="1"/>
  <c r="AG45"/>
  <c r="AH45" s="1"/>
  <c r="AG42"/>
  <c r="AH42" s="1"/>
  <c r="AG38"/>
  <c r="AH38" s="1"/>
  <c r="AG35"/>
  <c r="AH35" s="1"/>
  <c r="AG31"/>
  <c r="AH31" s="1"/>
  <c r="AG30"/>
  <c r="AH30" s="1"/>
  <c r="AG26"/>
  <c r="AG21"/>
  <c r="AG17"/>
  <c r="AM52"/>
  <c r="AM51"/>
  <c r="AM55"/>
  <c r="AM53"/>
  <c r="AM49"/>
  <c r="AM44"/>
  <c r="AB39"/>
  <c r="AB56"/>
  <c r="AB47"/>
  <c r="AB49"/>
  <c r="AB43"/>
  <c r="AM37"/>
  <c r="Y50"/>
  <c r="AM46"/>
  <c r="AM32"/>
  <c r="AM29"/>
  <c r="AM57"/>
  <c r="AM50"/>
  <c r="AM38"/>
  <c r="Y51"/>
  <c r="AB31"/>
  <c r="AB36"/>
  <c r="AB41"/>
  <c r="AB53"/>
  <c r="AB50"/>
  <c r="AB54"/>
  <c r="AI33"/>
  <c r="AJ33" s="1"/>
  <c r="AK33" s="1"/>
  <c r="AM33" s="1"/>
  <c r="AB45"/>
  <c r="AB51"/>
  <c r="AB58"/>
  <c r="AB32"/>
  <c r="AI35"/>
  <c r="AJ35" s="1"/>
  <c r="AK35" s="1"/>
  <c r="AM35" s="1"/>
  <c r="AI42"/>
  <c r="AJ42" s="1"/>
  <c r="AK42" s="1"/>
  <c r="AM42" s="1"/>
  <c r="AB33"/>
  <c r="AB37"/>
  <c r="AB40"/>
  <c r="AB46"/>
  <c r="AB35"/>
  <c r="AB42"/>
  <c r="AB38"/>
  <c r="AB44"/>
  <c r="AB57"/>
  <c r="AB29"/>
  <c r="AI40"/>
  <c r="AJ40" s="1"/>
  <c r="AK40" s="1"/>
  <c r="AM40" s="1"/>
  <c r="AI48"/>
  <c r="AJ48" s="1"/>
  <c r="AK48" s="1"/>
  <c r="AM48" s="1"/>
  <c r="AJ58"/>
  <c r="AK58" s="1"/>
  <c r="AM58" s="1"/>
  <c r="AJ56"/>
  <c r="AK56" s="1"/>
  <c r="AM56" s="1"/>
  <c r="AJ54"/>
  <c r="AK54" s="1"/>
  <c r="AM54" s="1"/>
  <c r="AJ47"/>
  <c r="AK47" s="1"/>
  <c r="AM47" s="1"/>
  <c r="AJ45"/>
  <c r="AK45" s="1"/>
  <c r="AM45" s="1"/>
  <c r="AJ43"/>
  <c r="AK43" s="1"/>
  <c r="AM43" s="1"/>
  <c r="AJ41"/>
  <c r="AK41" s="1"/>
  <c r="AM41" s="1"/>
  <c r="AJ39"/>
  <c r="AK39" s="1"/>
  <c r="AM39" s="1"/>
  <c r="AJ36"/>
  <c r="AK36" s="1"/>
  <c r="AM36" s="1"/>
  <c r="AJ34"/>
  <c r="AK34" s="1"/>
  <c r="AM34" s="1"/>
  <c r="AJ31"/>
  <c r="AK31" s="1"/>
  <c r="AM31" s="1"/>
  <c r="AJ30"/>
  <c r="AK30" s="1"/>
  <c r="AM30" s="1"/>
  <c r="AR119" l="1"/>
  <c r="AR116"/>
  <c r="AR128"/>
  <c r="AT72"/>
  <c r="AT64"/>
  <c r="AR131"/>
  <c r="AR114"/>
  <c r="AT120"/>
  <c r="AT103"/>
  <c r="AR112"/>
  <c r="AT67"/>
  <c r="AT60"/>
  <c r="AT84"/>
  <c r="AT87"/>
  <c r="AR126"/>
  <c r="AR80"/>
  <c r="AT96"/>
  <c r="AT100"/>
  <c r="AR123"/>
  <c r="AT79"/>
  <c r="AT63"/>
  <c r="AT111"/>
  <c r="AR107"/>
  <c r="AT107"/>
  <c r="AR79"/>
  <c r="AR67"/>
  <c r="AR87"/>
  <c r="AT83"/>
  <c r="AT131"/>
  <c r="AR92"/>
  <c r="AT80"/>
  <c r="AT128"/>
  <c r="AT123"/>
  <c r="AT95"/>
  <c r="AT127"/>
  <c r="AT112"/>
  <c r="AT91"/>
  <c r="AT133"/>
  <c r="AT119"/>
  <c r="AT134"/>
  <c r="AR100"/>
  <c r="AT130"/>
  <c r="AR130"/>
  <c r="AR122"/>
  <c r="AR95"/>
  <c r="AR134"/>
  <c r="AR83"/>
  <c r="AT82"/>
  <c r="AT124"/>
  <c r="AT113"/>
  <c r="AR90"/>
  <c r="AT125"/>
  <c r="AT88"/>
  <c r="AR91"/>
  <c r="AR93"/>
  <c r="AR97"/>
  <c r="AR99"/>
  <c r="AR120"/>
  <c r="AR127"/>
  <c r="AT129"/>
  <c r="AR135"/>
  <c r="AR64"/>
  <c r="AR68"/>
  <c r="AT71"/>
  <c r="AT61"/>
  <c r="AT98"/>
  <c r="AR60"/>
  <c r="AR66"/>
  <c r="AR89"/>
  <c r="AT121"/>
  <c r="AT92"/>
  <c r="AR96"/>
  <c r="AT75"/>
  <c r="AR81"/>
  <c r="AT81"/>
  <c r="AT115"/>
  <c r="AR115"/>
  <c r="AR117"/>
  <c r="AT117"/>
  <c r="AR76"/>
  <c r="AT76"/>
  <c r="AR101"/>
  <c r="AT101"/>
  <c r="AT104"/>
  <c r="AR104"/>
  <c r="AT74"/>
  <c r="AT65"/>
  <c r="AT109"/>
  <c r="AT122"/>
  <c r="AR65"/>
  <c r="AT116"/>
  <c r="AR133"/>
  <c r="AR78"/>
  <c r="AR84"/>
  <c r="AR108"/>
  <c r="AT114"/>
  <c r="AT135"/>
  <c r="AR71"/>
  <c r="AR103"/>
  <c r="AT69"/>
  <c r="AT97"/>
  <c r="AR132"/>
  <c r="AT66"/>
  <c r="AR94"/>
  <c r="AT126"/>
  <c r="AR63"/>
  <c r="AR113"/>
  <c r="AR129"/>
  <c r="AR75"/>
  <c r="AR111"/>
  <c r="AT99"/>
  <c r="AR72"/>
  <c r="AR82"/>
  <c r="AR74"/>
  <c r="AT106"/>
  <c r="AR124"/>
  <c r="AT110"/>
  <c r="AR125"/>
  <c r="AT108"/>
  <c r="AT68"/>
  <c r="AT77"/>
  <c r="AT85"/>
  <c r="AT93"/>
  <c r="AR88"/>
  <c r="AT105"/>
  <c r="AR105"/>
  <c r="AR73"/>
  <c r="AT73"/>
  <c r="AR70"/>
  <c r="AT70"/>
  <c r="AR86"/>
  <c r="AT86"/>
  <c r="AR98"/>
  <c r="AR121"/>
  <c r="AT90"/>
  <c r="AR85"/>
  <c r="AR110"/>
  <c r="AR77"/>
  <c r="AT132"/>
  <c r="AT94"/>
  <c r="AR106"/>
  <c r="AR69"/>
  <c r="AR109"/>
  <c r="AT89"/>
  <c r="AR62"/>
  <c r="AT62"/>
  <c r="AR102"/>
  <c r="AT102"/>
  <c r="AR118"/>
  <c r="AT118"/>
  <c r="AT78"/>
  <c r="AR61"/>
  <c r="AT58"/>
  <c r="AT38"/>
  <c r="AT50"/>
  <c r="AT46"/>
  <c r="AT52"/>
  <c r="AT43"/>
  <c r="AT29"/>
  <c r="AT41"/>
  <c r="AT53"/>
  <c r="AT42"/>
  <c r="AT44"/>
  <c r="AT49"/>
  <c r="AT37"/>
  <c r="AT39"/>
  <c r="AT51"/>
  <c r="AT31"/>
  <c r="AT45"/>
  <c r="AT36"/>
  <c r="AT32"/>
  <c r="AT56"/>
  <c r="AT34"/>
  <c r="AT48"/>
  <c r="AT54"/>
  <c r="AT30"/>
  <c r="AT55"/>
  <c r="AT33"/>
  <c r="AT40"/>
  <c r="AT47"/>
  <c r="AT35"/>
  <c r="AT57"/>
  <c r="AR48"/>
  <c r="AR42"/>
  <c r="AR52"/>
  <c r="AR29"/>
  <c r="AR55"/>
  <c r="AR49"/>
  <c r="AR50"/>
  <c r="AR40"/>
  <c r="AR57"/>
  <c r="AR32"/>
  <c r="AR44"/>
  <c r="AR51"/>
  <c r="AR35"/>
  <c r="AR38"/>
  <c r="AR33"/>
  <c r="AR41"/>
  <c r="AR53"/>
  <c r="AR30"/>
  <c r="AR46"/>
  <c r="AR54"/>
  <c r="AR31"/>
  <c r="AR34"/>
  <c r="AR39"/>
  <c r="AR37"/>
  <c r="AR43"/>
  <c r="AR36"/>
  <c r="AR47"/>
  <c r="AR58"/>
  <c r="AR45"/>
  <c r="AR56"/>
  <c r="AP27" l="1"/>
  <c r="AQ27" s="1"/>
  <c r="AP26"/>
  <c r="AQ26" s="1"/>
  <c r="AP25"/>
  <c r="AQ25" s="1"/>
  <c r="AP24"/>
  <c r="AQ24" s="1"/>
  <c r="AP22"/>
  <c r="AQ22" s="1"/>
  <c r="AP19"/>
  <c r="AQ19" s="1"/>
  <c r="AP16"/>
  <c r="AQ16" s="1"/>
  <c r="AP21"/>
  <c r="AQ21" s="1"/>
  <c r="AP18"/>
  <c r="AQ18" s="1"/>
  <c r="AP15"/>
  <c r="AQ15" s="1"/>
  <c r="AP23"/>
  <c r="AQ23" s="1"/>
  <c r="AP20"/>
  <c r="AQ20" s="1"/>
  <c r="AP17"/>
  <c r="AQ17" s="1"/>
  <c r="AP12"/>
  <c r="AQ12" s="1"/>
  <c r="AP14"/>
  <c r="AQ14" s="1"/>
  <c r="AP10"/>
  <c r="AQ10" s="1"/>
  <c r="AP13"/>
  <c r="AQ13" s="1"/>
  <c r="AP11"/>
  <c r="AQ11" s="1"/>
  <c r="AP9"/>
  <c r="AQ9" s="1"/>
  <c r="AP8"/>
  <c r="AQ8" s="1"/>
  <c r="AP28"/>
  <c r="AQ28" s="1"/>
  <c r="AL27"/>
  <c r="AL26"/>
  <c r="AL25"/>
  <c r="AL24"/>
  <c r="AL22"/>
  <c r="AL19"/>
  <c r="AL16"/>
  <c r="AL21"/>
  <c r="AL18"/>
  <c r="AL15"/>
  <c r="AL23"/>
  <c r="AL20"/>
  <c r="AL17"/>
  <c r="AL12"/>
  <c r="AL14"/>
  <c r="AL10"/>
  <c r="AL13"/>
  <c r="AL11"/>
  <c r="AL9"/>
  <c r="AL8"/>
  <c r="AL28"/>
  <c r="Y27"/>
  <c r="Y26"/>
  <c r="Y25"/>
  <c r="Y22"/>
  <c r="Y19"/>
  <c r="Y15"/>
  <c r="Y23"/>
  <c r="Y20"/>
  <c r="Y17"/>
  <c r="Y12"/>
  <c r="Y14"/>
  <c r="Y10"/>
  <c r="Y11"/>
  <c r="Y9"/>
  <c r="Y8"/>
  <c r="Y28"/>
  <c r="Y24"/>
  <c r="Y13"/>
  <c r="Y16"/>
  <c r="Y18"/>
  <c r="Y21"/>
  <c r="AE9" l="1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8"/>
  <c r="AH26"/>
  <c r="AH25"/>
  <c r="AH24"/>
  <c r="AH22"/>
  <c r="AH19"/>
  <c r="AH21"/>
  <c r="AI15"/>
  <c r="AH23"/>
  <c r="AH17"/>
  <c r="AH14"/>
  <c r="AI10"/>
  <c r="AH13"/>
  <c r="AI11"/>
  <c r="AI9"/>
  <c r="AH8"/>
  <c r="AI28"/>
  <c r="AH20"/>
  <c r="AH15"/>
  <c r="AH27"/>
  <c r="Z8"/>
  <c r="AH9"/>
  <c r="Z9"/>
  <c r="AH11"/>
  <c r="Z11"/>
  <c r="AB11" s="1"/>
  <c r="Z13"/>
  <c r="AB13" s="1"/>
  <c r="Z10"/>
  <c r="Z14"/>
  <c r="Z12"/>
  <c r="AB12" s="1"/>
  <c r="Z17"/>
  <c r="AB17" s="1"/>
  <c r="Z20"/>
  <c r="Z23"/>
  <c r="AB23" s="1"/>
  <c r="Z15"/>
  <c r="AB15" s="1"/>
  <c r="AH18"/>
  <c r="Z18"/>
  <c r="Z21"/>
  <c r="AB21" s="1"/>
  <c r="Z16"/>
  <c r="AB16" s="1"/>
  <c r="Z19"/>
  <c r="Z22"/>
  <c r="Z24"/>
  <c r="AB24" s="1"/>
  <c r="Z25"/>
  <c r="AB25" s="1"/>
  <c r="Z26"/>
  <c r="Z27"/>
  <c r="Z28"/>
  <c r="AB8" l="1"/>
  <c r="AH10"/>
  <c r="AI26"/>
  <c r="AJ26" s="1"/>
  <c r="AK26" s="1"/>
  <c r="AM26" s="1"/>
  <c r="AI19"/>
  <c r="AJ19" s="1"/>
  <c r="AK19" s="1"/>
  <c r="AM19" s="1"/>
  <c r="AI8"/>
  <c r="AJ8" s="1"/>
  <c r="AK8" s="1"/>
  <c r="AM8" s="1"/>
  <c r="AI27"/>
  <c r="AJ27" s="1"/>
  <c r="AK27" s="1"/>
  <c r="AM27" s="1"/>
  <c r="AI17"/>
  <c r="AJ17" s="1"/>
  <c r="AK17" s="1"/>
  <c r="AM17" s="1"/>
  <c r="AR17" s="1"/>
  <c r="AI14"/>
  <c r="AJ14" s="1"/>
  <c r="AK14" s="1"/>
  <c r="AM14" s="1"/>
  <c r="AI13"/>
  <c r="AB10"/>
  <c r="AI23"/>
  <c r="AJ23" s="1"/>
  <c r="AI24"/>
  <c r="AJ24" s="1"/>
  <c r="AI18"/>
  <c r="AJ18" s="1"/>
  <c r="AK18" s="1"/>
  <c r="AM18" s="1"/>
  <c r="AH28"/>
  <c r="AI25"/>
  <c r="AJ25" s="1"/>
  <c r="AI22"/>
  <c r="AJ22" s="1"/>
  <c r="AK22" s="1"/>
  <c r="AM22" s="1"/>
  <c r="AI21"/>
  <c r="AJ21" s="1"/>
  <c r="AJ15"/>
  <c r="AK15" s="1"/>
  <c r="AM15" s="1"/>
  <c r="AR15" s="1"/>
  <c r="AJ10"/>
  <c r="AK10" s="1"/>
  <c r="AM10" s="1"/>
  <c r="AJ9"/>
  <c r="AK9" s="1"/>
  <c r="AM9" s="1"/>
  <c r="AH16"/>
  <c r="AH12"/>
  <c r="AI16"/>
  <c r="AJ16" s="1"/>
  <c r="AI20"/>
  <c r="AJ20" s="1"/>
  <c r="AK20" s="1"/>
  <c r="AM20" s="1"/>
  <c r="AI12"/>
  <c r="AJ12" s="1"/>
  <c r="AK12" s="1"/>
  <c r="AM12" s="1"/>
  <c r="AJ28"/>
  <c r="AK28" s="1"/>
  <c r="AM28" s="1"/>
  <c r="AJ11"/>
  <c r="AK11" s="1"/>
  <c r="AM11" s="1"/>
  <c r="AB19"/>
  <c r="AB26"/>
  <c r="AB22"/>
  <c r="AB27"/>
  <c r="AB18"/>
  <c r="AB28"/>
  <c r="AB20"/>
  <c r="AB14"/>
  <c r="AB9"/>
  <c r="AT22" l="1"/>
  <c r="AT12"/>
  <c r="AR11"/>
  <c r="AT20"/>
  <c r="AT19"/>
  <c r="AT14"/>
  <c r="AT18"/>
  <c r="AT8"/>
  <c r="AR8"/>
  <c r="AT10"/>
  <c r="AT9"/>
  <c r="AT26"/>
  <c r="AT17"/>
  <c r="AT28"/>
  <c r="AT15"/>
  <c r="AT27"/>
  <c r="AT11"/>
  <c r="AR20"/>
  <c r="AR22"/>
  <c r="AR14"/>
  <c r="AR27"/>
  <c r="AR18"/>
  <c r="AR19"/>
  <c r="AR26"/>
  <c r="AR9"/>
  <c r="AR28"/>
  <c r="AR10"/>
  <c r="AR12"/>
  <c r="AK25"/>
  <c r="AM25" s="1"/>
  <c r="AK16"/>
  <c r="AM16" s="1"/>
  <c r="AK24"/>
  <c r="AM24" s="1"/>
  <c r="AK21"/>
  <c r="AM21" s="1"/>
  <c r="AK23"/>
  <c r="AM23" s="1"/>
  <c r="AJ13"/>
  <c r="AK13" s="1"/>
  <c r="AM13" s="1"/>
  <c r="AR21" l="1"/>
  <c r="AT21"/>
  <c r="AR25"/>
  <c r="AT25"/>
  <c r="AR13"/>
  <c r="AT13"/>
  <c r="AR16"/>
  <c r="AT16"/>
  <c r="AR23"/>
  <c r="AT23"/>
  <c r="AR24"/>
  <c r="AT24"/>
  <c r="AU92" l="1"/>
  <c r="AV92" s="1"/>
  <c r="AU58"/>
  <c r="AV58" s="1"/>
  <c r="AU38"/>
  <c r="AV38" s="1"/>
  <c r="AU127"/>
  <c r="AV127" s="1"/>
  <c r="AU15"/>
  <c r="AV15" s="1"/>
  <c r="AU41"/>
  <c r="AV41" s="1"/>
  <c r="AU36"/>
  <c r="AV36" s="1"/>
  <c r="AU116"/>
  <c r="AV116" s="1"/>
  <c r="AU49"/>
  <c r="AV49" s="1"/>
  <c r="AU120"/>
  <c r="AV120" s="1"/>
  <c r="AU78"/>
  <c r="AV78" s="1"/>
  <c r="AU54"/>
  <c r="AV54" s="1"/>
  <c r="AU25"/>
  <c r="AV25" s="1"/>
  <c r="AU57"/>
  <c r="AV57" s="1"/>
  <c r="AU32"/>
  <c r="AV32" s="1"/>
  <c r="AU70"/>
  <c r="AV70" s="1"/>
  <c r="AU103"/>
  <c r="AV103" s="1"/>
  <c r="AU89"/>
  <c r="AV89" s="1"/>
  <c r="AU72"/>
  <c r="AV72" s="1"/>
  <c r="AU24"/>
  <c r="AV24" s="1"/>
  <c r="AU50"/>
  <c r="AV50" s="1"/>
  <c r="AU11"/>
  <c r="AV11" s="1"/>
  <c r="AU113"/>
  <c r="AV113" s="1"/>
  <c r="AU48"/>
  <c r="AV48" s="1"/>
  <c r="AU16"/>
  <c r="AV16" s="1"/>
  <c r="AU23"/>
  <c r="AV23" s="1"/>
  <c r="AU39"/>
  <c r="AV39" s="1"/>
  <c r="AU91"/>
  <c r="AV91" s="1"/>
  <c r="AU35"/>
  <c r="AV35" s="1"/>
  <c r="AU98"/>
  <c r="AV98" s="1"/>
  <c r="AU60"/>
  <c r="AV60" s="1"/>
  <c r="AU108"/>
  <c r="AV108" s="1"/>
  <c r="AU132"/>
  <c r="AV132" s="1"/>
  <c r="AU102"/>
  <c r="AV102" s="1"/>
  <c r="AU67"/>
  <c r="AV67" s="1"/>
  <c r="AU88"/>
  <c r="AV88" s="1"/>
  <c r="AU66"/>
  <c r="AV66" s="1"/>
  <c r="AU56"/>
  <c r="AV56" s="1"/>
  <c r="AU128"/>
  <c r="AV128" s="1"/>
  <c r="AU81"/>
  <c r="AV81" s="1"/>
  <c r="AU119"/>
  <c r="AV119" s="1"/>
  <c r="AU26"/>
  <c r="AV26" s="1"/>
  <c r="AU63"/>
  <c r="AV63" s="1"/>
  <c r="AU40"/>
  <c r="AV40" s="1"/>
  <c r="AU85"/>
  <c r="AV85" s="1"/>
  <c r="AU34"/>
  <c r="AV34" s="1"/>
  <c r="AU101"/>
  <c r="AV101" s="1"/>
  <c r="AU129"/>
  <c r="AV129" s="1"/>
  <c r="AU28"/>
  <c r="AV28" s="1"/>
  <c r="AU86"/>
  <c r="AV86" s="1"/>
  <c r="AU104"/>
  <c r="AV104" s="1"/>
  <c r="AU14"/>
  <c r="AV14" s="1"/>
  <c r="AU126"/>
  <c r="AV126" s="1"/>
  <c r="AU17"/>
  <c r="AV17" s="1"/>
  <c r="AU134"/>
  <c r="AV134" s="1"/>
  <c r="AU65"/>
  <c r="AV65" s="1"/>
  <c r="AU62"/>
  <c r="AV62" s="1"/>
  <c r="AU121"/>
  <c r="AV121" s="1"/>
  <c r="AU109"/>
  <c r="AV109" s="1"/>
  <c r="AU47"/>
  <c r="AV47" s="1"/>
  <c r="AU112"/>
  <c r="AV112" s="1"/>
  <c r="AU12"/>
  <c r="AV12" s="1"/>
  <c r="AU68"/>
  <c r="AV68" s="1"/>
  <c r="AU45"/>
  <c r="AV45" s="1"/>
  <c r="AU71"/>
  <c r="AV71" s="1"/>
  <c r="AU46"/>
  <c r="AV46" s="1"/>
  <c r="AU75"/>
  <c r="AV75" s="1"/>
  <c r="AU53"/>
  <c r="AV53" s="1"/>
  <c r="AU73"/>
  <c r="AV73" s="1"/>
  <c r="AU135"/>
  <c r="AV135" s="1"/>
  <c r="AU115"/>
  <c r="AV115" s="1"/>
  <c r="AU69"/>
  <c r="AV69" s="1"/>
  <c r="AU10"/>
  <c r="AV10" s="1"/>
  <c r="AU82"/>
  <c r="AV82" s="1"/>
  <c r="AU22"/>
  <c r="AV22" s="1"/>
  <c r="AU117"/>
  <c r="AV117" s="1"/>
  <c r="AU124"/>
  <c r="AV124" s="1"/>
  <c r="AU18"/>
  <c r="AV18" s="1"/>
  <c r="AU114"/>
  <c r="AV114" s="1"/>
  <c r="AU8"/>
  <c r="AV8" s="1"/>
  <c r="AU55"/>
  <c r="AV55" s="1"/>
  <c r="AU94"/>
  <c r="AV94" s="1"/>
  <c r="AU96"/>
  <c r="AV96" s="1"/>
  <c r="AU125"/>
  <c r="AV125" s="1"/>
  <c r="AU87"/>
  <c r="AV87" s="1"/>
  <c r="AU110"/>
  <c r="AV110" s="1"/>
  <c r="AU131"/>
  <c r="AV131" s="1"/>
  <c r="AU111"/>
  <c r="AV111" s="1"/>
  <c r="AU99"/>
  <c r="AV99" s="1"/>
  <c r="AU44"/>
  <c r="AV44" s="1"/>
  <c r="AU84"/>
  <c r="AV84" s="1"/>
  <c r="AU123"/>
  <c r="AV123" s="1"/>
  <c r="AU13"/>
  <c r="AV13" s="1"/>
  <c r="AU20"/>
  <c r="AV20" s="1"/>
  <c r="AU9"/>
  <c r="AV9" s="1"/>
  <c r="AU106"/>
  <c r="AV106" s="1"/>
  <c r="AU52"/>
  <c r="AV52" s="1"/>
  <c r="AU21"/>
  <c r="AV21" s="1"/>
  <c r="AU77"/>
  <c r="AV77" s="1"/>
  <c r="AU64"/>
  <c r="AV64" s="1"/>
  <c r="AU133"/>
  <c r="AV133" s="1"/>
  <c r="AU107"/>
  <c r="AV107" s="1"/>
  <c r="AU61"/>
  <c r="AV61" s="1"/>
  <c r="AU130"/>
  <c r="AV130" s="1"/>
  <c r="AU105"/>
  <c r="AV105" s="1"/>
  <c r="AU97"/>
  <c r="AV97" s="1"/>
  <c r="AU95"/>
  <c r="AV95" s="1"/>
  <c r="AU29"/>
  <c r="AV29" s="1"/>
  <c r="AU100"/>
  <c r="AV100" s="1"/>
  <c r="AU42"/>
  <c r="AV42" s="1"/>
  <c r="AU79"/>
  <c r="AV79" s="1"/>
  <c r="AU30"/>
  <c r="AV30" s="1"/>
  <c r="AU33"/>
  <c r="AV33" s="1"/>
  <c r="AU74"/>
  <c r="AV74" s="1"/>
  <c r="AU37"/>
  <c r="AV37" s="1"/>
  <c r="AU43"/>
  <c r="AV43" s="1"/>
  <c r="AU93"/>
  <c r="AV93" s="1"/>
  <c r="AU90"/>
  <c r="AV90" s="1"/>
  <c r="AU80"/>
  <c r="AV80" s="1"/>
  <c r="AU83"/>
  <c r="AV83" s="1"/>
  <c r="AU118"/>
  <c r="AV118" s="1"/>
  <c r="AU27"/>
  <c r="AV27" s="1"/>
  <c r="AU31"/>
  <c r="AV31" s="1"/>
  <c r="AU76"/>
  <c r="AV76" s="1"/>
  <c r="AU122"/>
  <c r="AV122" s="1"/>
  <c r="AU19"/>
  <c r="AV19" s="1"/>
  <c r="AU51"/>
  <c r="AV51" s="1"/>
  <c r="AU59"/>
  <c r="AV59" s="1"/>
</calcChain>
</file>

<file path=xl/sharedStrings.xml><?xml version="1.0" encoding="utf-8"?>
<sst xmlns="http://schemas.openxmlformats.org/spreadsheetml/2006/main" count="187" uniqueCount="176">
  <si>
    <t>L203X203X28.6</t>
  </si>
  <si>
    <t>L203X203X25.4</t>
  </si>
  <si>
    <t>L203X203X22.2</t>
  </si>
  <si>
    <t>L203X203X19</t>
  </si>
  <si>
    <t>L203X203X15.9</t>
  </si>
  <si>
    <t>L203X203X14.3</t>
  </si>
  <si>
    <t>L203X203X12.7</t>
  </si>
  <si>
    <t>L152X152X25.4</t>
  </si>
  <si>
    <t>L152X152X22.2</t>
  </si>
  <si>
    <t>L152X152X19</t>
  </si>
  <si>
    <t>L152X152X15.9</t>
  </si>
  <si>
    <t>L152X152X14.3</t>
  </si>
  <si>
    <t>L152X152X12.7</t>
  </si>
  <si>
    <t>L152X152X11.1</t>
  </si>
  <si>
    <t>L152X152X9.5</t>
  </si>
  <si>
    <t>L152X152X7.9</t>
  </si>
  <si>
    <t>L127X127X22.2</t>
  </si>
  <si>
    <t>L127X127X19</t>
  </si>
  <si>
    <t>L127X127X15.9</t>
  </si>
  <si>
    <t>L127X127X12.7</t>
  </si>
  <si>
    <t>L127X127X11.1</t>
  </si>
  <si>
    <t>L127X127X9.5</t>
  </si>
  <si>
    <t>L127X127X7.9</t>
  </si>
  <si>
    <t>L127X89X19</t>
  </si>
  <si>
    <t>L127X89X15.9</t>
  </si>
  <si>
    <t>L127X89X12.7</t>
  </si>
  <si>
    <t>L127X89X9.5</t>
  </si>
  <si>
    <t>L127X89X7.9</t>
  </si>
  <si>
    <t>L127X89X6.4</t>
  </si>
  <si>
    <t>L127X76X12.7</t>
  </si>
  <si>
    <t>L127X76X11.1</t>
  </si>
  <si>
    <t>L127X76X9.5</t>
  </si>
  <si>
    <t>L127X76X7.9</t>
  </si>
  <si>
    <t>L127X76X6.4</t>
  </si>
  <si>
    <t>L102X102X19</t>
  </si>
  <si>
    <t>L102X102X15.9</t>
  </si>
  <si>
    <t>L102X102X12.7</t>
  </si>
  <si>
    <t>L102X102X11.1</t>
  </si>
  <si>
    <t>L102X102X9.5</t>
  </si>
  <si>
    <t>L102X102X7.9</t>
  </si>
  <si>
    <t>L102X102X6.4</t>
  </si>
  <si>
    <t>L102X89X12.7</t>
  </si>
  <si>
    <t>L102X89X9.5</t>
  </si>
  <si>
    <t>L102X89X7.9</t>
  </si>
  <si>
    <t>L102X89X6.4</t>
  </si>
  <si>
    <t>L102X76X15.9</t>
  </si>
  <si>
    <t>L102X76X12.7</t>
  </si>
  <si>
    <t>L102X76X9.5</t>
  </si>
  <si>
    <t>L102X76X7.9</t>
  </si>
  <si>
    <t>L102X76X6.4</t>
  </si>
  <si>
    <t>L89X89X12.7</t>
  </si>
  <si>
    <t>L89X89X11.1</t>
  </si>
  <si>
    <t>L89X89X9.5</t>
  </si>
  <si>
    <t>L89X89X7.9</t>
  </si>
  <si>
    <t>L89X89X6.4</t>
  </si>
  <si>
    <t>L89X76X12.7</t>
  </si>
  <si>
    <t>L89X76X11.1</t>
  </si>
  <si>
    <t>L89X76X9.5</t>
  </si>
  <si>
    <t>L89X76X7.9</t>
  </si>
  <si>
    <t>L89X76X6.4</t>
  </si>
  <si>
    <t>L89X64X12.7</t>
  </si>
  <si>
    <t>L89X64X9.5</t>
  </si>
  <si>
    <t>L89X64X7.9</t>
  </si>
  <si>
    <t>L89X64X6.4</t>
  </si>
  <si>
    <t>L76X76X12.7</t>
  </si>
  <si>
    <t>L76X76X11.1</t>
  </si>
  <si>
    <t>L76X76X9.5</t>
  </si>
  <si>
    <t>L76X76X7.9</t>
  </si>
  <si>
    <t>L76X76X6.4</t>
  </si>
  <si>
    <t>L76X76X4.8</t>
  </si>
  <si>
    <t>L76X64X12.7</t>
  </si>
  <si>
    <t>L76X64X11.1</t>
  </si>
  <si>
    <t>L76X64X9.5</t>
  </si>
  <si>
    <t>L76X64X7.9</t>
  </si>
  <si>
    <t>L76X64X6.4</t>
  </si>
  <si>
    <t>L76X64X4.8</t>
  </si>
  <si>
    <t>L76X51X12.7</t>
  </si>
  <si>
    <t>L76X51X9.5</t>
  </si>
  <si>
    <t>L76X51X7.9</t>
  </si>
  <si>
    <t>L76X51X6.4</t>
  </si>
  <si>
    <t>L76X51X4.8</t>
  </si>
  <si>
    <t>L64X64X12.7</t>
  </si>
  <si>
    <t>L64X64X9.5</t>
  </si>
  <si>
    <t>L64X64X7.9</t>
  </si>
  <si>
    <t>L64X64X6.4</t>
  </si>
  <si>
    <t>L64X64X4.8</t>
  </si>
  <si>
    <t>L64X51X9.5</t>
  </si>
  <si>
    <t>L64X51X7.9</t>
  </si>
  <si>
    <t>L64X51X6.4</t>
  </si>
  <si>
    <t>L64X51X4.8</t>
  </si>
  <si>
    <t>L64X38X6.4</t>
  </si>
  <si>
    <t>L64X38X4.8</t>
  </si>
  <si>
    <t>L51X51X9.5</t>
  </si>
  <si>
    <t>L51X51X7.9</t>
  </si>
  <si>
    <t>L51X51X6.4</t>
  </si>
  <si>
    <t>L51X51X4.8</t>
  </si>
  <si>
    <t>L51X51X3.2</t>
  </si>
  <si>
    <t>Section</t>
  </si>
  <si>
    <t>Wt/L</t>
  </si>
  <si>
    <t>Wt</t>
  </si>
  <si>
    <t>Area</t>
  </si>
  <si>
    <t>K</t>
  </si>
  <si>
    <t>I</t>
  </si>
  <si>
    <t>S</t>
  </si>
  <si>
    <t>r</t>
  </si>
  <si>
    <t>y</t>
  </si>
  <si>
    <t>Z</t>
  </si>
  <si>
    <t>yp</t>
  </si>
  <si>
    <t>x</t>
  </si>
  <si>
    <t>xp</t>
  </si>
  <si>
    <t>Tan(a)</t>
  </si>
  <si>
    <t>d</t>
  </si>
  <si>
    <t>bf</t>
  </si>
  <si>
    <t>t</t>
  </si>
  <si>
    <t>Check</t>
  </si>
  <si>
    <t>bmin</t>
  </si>
  <si>
    <t>Allowed</t>
  </si>
  <si>
    <t>Sr. No.</t>
  </si>
  <si>
    <t>Fi X Fcr</t>
  </si>
  <si>
    <t>Pu(req)</t>
  </si>
  <si>
    <t>Pu</t>
  </si>
  <si>
    <t>X-X</t>
  </si>
  <si>
    <t>Y-Y</t>
  </si>
  <si>
    <t>Z-Z</t>
  </si>
  <si>
    <t>Other Properties</t>
  </si>
  <si>
    <t>Flange Width Criteria</t>
  </si>
  <si>
    <t>Slenderness Check</t>
  </si>
  <si>
    <t>Length in (m):</t>
  </si>
  <si>
    <t>Pu in KN:</t>
  </si>
  <si>
    <t>Tu in KN:</t>
  </si>
  <si>
    <t>R</t>
  </si>
  <si>
    <t>Fe</t>
  </si>
  <si>
    <t>Tensile Capacity Check</t>
  </si>
  <si>
    <t>Compressive Capacity Check</t>
  </si>
  <si>
    <t>Tu</t>
  </si>
  <si>
    <t>Final Selection</t>
  </si>
  <si>
    <t>Checks</t>
  </si>
  <si>
    <t>Local Instability</t>
  </si>
  <si>
    <t>b/t</t>
  </si>
  <si>
    <t>λr</t>
  </si>
  <si>
    <t>Flange</t>
  </si>
  <si>
    <t>Area Criteria</t>
  </si>
  <si>
    <t>Area (req)</t>
  </si>
  <si>
    <t>Case:</t>
  </si>
  <si>
    <t>L203X152X25.4</t>
  </si>
  <si>
    <t>L203X152X22.2</t>
  </si>
  <si>
    <t>L203X152X19</t>
  </si>
  <si>
    <t>L203X152X15.9</t>
  </si>
  <si>
    <t>L203X152X14.3</t>
  </si>
  <si>
    <t>L203X152X12.7</t>
  </si>
  <si>
    <t>L203X152X11.1</t>
  </si>
  <si>
    <t>L203X102X25.4</t>
  </si>
  <si>
    <t>L203X102X22.2</t>
  </si>
  <si>
    <t>L203X102X19</t>
  </si>
  <si>
    <t>L203X102X15.9</t>
  </si>
  <si>
    <t>L203X102X14.3</t>
  </si>
  <si>
    <t>L203X102X12.7</t>
  </si>
  <si>
    <t>L203X102X11.1</t>
  </si>
  <si>
    <t>L178X102X19</t>
  </si>
  <si>
    <t>L178X102X15.9</t>
  </si>
  <si>
    <t>L178X102X12.7</t>
  </si>
  <si>
    <t>L178X102X11.1</t>
  </si>
  <si>
    <t>L178X102X9.5</t>
  </si>
  <si>
    <t>L152X102X22.2</t>
  </si>
  <si>
    <t>L152X102X19</t>
  </si>
  <si>
    <t>L152X102X15.9</t>
  </si>
  <si>
    <t>L152X102X14.3</t>
  </si>
  <si>
    <t>L152X102X12.7</t>
  </si>
  <si>
    <t>L152X102X11.1</t>
  </si>
  <si>
    <t>L152X102X9.5</t>
  </si>
  <si>
    <t>L152X102X7.9</t>
  </si>
  <si>
    <t>L152X89X12.7</t>
  </si>
  <si>
    <t>L152X89X9.5</t>
  </si>
  <si>
    <t>L152X89X7.9</t>
  </si>
  <si>
    <t>Tu (y)</t>
  </si>
  <si>
    <t>Tu (f)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</si>
</sst>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10" borderId="0" xfId="0" applyFill="1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</cellXfs>
  <cellStyles count="1">
    <cellStyle name="Normal" xfId="0" builtinId="0"/>
  </cellStyles>
  <dxfs count="2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V135"/>
  <sheetViews>
    <sheetView tabSelected="1" workbookViewId="0">
      <pane xSplit="2" ySplit="7" topLeftCell="C86" activePane="bottomRight" state="frozen"/>
      <selection pane="topRight" activeCell="C1" sqref="C1"/>
      <selection pane="bottomLeft" activeCell="A8" sqref="A8"/>
      <selection pane="bottomRight" activeCell="B103" sqref="B103"/>
    </sheetView>
  </sheetViews>
  <sheetFormatPr defaultRowHeight="15"/>
  <cols>
    <col min="1" max="1" width="13.140625" customWidth="1"/>
    <col min="2" max="2" width="16.28515625" customWidth="1"/>
    <col min="37" max="37" width="10.140625" customWidth="1"/>
    <col min="45" max="45" width="9.140625" customWidth="1"/>
    <col min="46" max="46" width="0.42578125" customWidth="1"/>
    <col min="47" max="47" width="9.140625" hidden="1" customWidth="1"/>
    <col min="48" max="48" width="0.42578125" customWidth="1"/>
  </cols>
  <sheetData>
    <row r="2" spans="1:48">
      <c r="A2" s="11" t="s">
        <v>127</v>
      </c>
      <c r="B2" s="11">
        <v>6.26</v>
      </c>
    </row>
    <row r="3" spans="1:48">
      <c r="A3" s="11" t="s">
        <v>128</v>
      </c>
      <c r="B3" s="11">
        <v>73</v>
      </c>
    </row>
    <row r="4" spans="1:48">
      <c r="A4" s="11" t="s">
        <v>129</v>
      </c>
      <c r="B4" s="11">
        <v>125</v>
      </c>
    </row>
    <row r="5" spans="1:48">
      <c r="A5" s="11" t="s">
        <v>143</v>
      </c>
      <c r="B5" s="11">
        <f>IF(B4&lt;B3,1,IF(B4&gt;10*B3,2,IF(B4&gt;(1+0.015*B2^2)*B3,3,4)))</f>
        <v>3</v>
      </c>
    </row>
    <row r="6" spans="1:48">
      <c r="A6" s="9"/>
      <c r="B6" s="9"/>
      <c r="C6" s="9"/>
      <c r="D6" s="9"/>
      <c r="E6" s="17" t="s">
        <v>121</v>
      </c>
      <c r="F6" s="17"/>
      <c r="G6" s="17"/>
      <c r="H6" s="17"/>
      <c r="I6" s="17"/>
      <c r="J6" s="17"/>
      <c r="K6" s="17"/>
      <c r="L6" s="18" t="s">
        <v>122</v>
      </c>
      <c r="M6" s="18"/>
      <c r="N6" s="18"/>
      <c r="O6" s="18"/>
      <c r="P6" s="18"/>
      <c r="Q6" s="18"/>
      <c r="R6" s="16" t="s">
        <v>123</v>
      </c>
      <c r="S6" s="16"/>
      <c r="T6" s="19" t="s">
        <v>124</v>
      </c>
      <c r="U6" s="19"/>
      <c r="V6" s="19"/>
      <c r="W6" s="20" t="s">
        <v>141</v>
      </c>
      <c r="X6" s="20"/>
      <c r="Y6" s="20"/>
      <c r="Z6" s="14" t="s">
        <v>125</v>
      </c>
      <c r="AA6" s="14"/>
      <c r="AB6" s="14"/>
      <c r="AC6" s="12" t="s">
        <v>137</v>
      </c>
      <c r="AD6" s="12"/>
      <c r="AE6" s="12"/>
      <c r="AF6" s="15" t="s">
        <v>126</v>
      </c>
      <c r="AG6" s="15"/>
      <c r="AH6" s="15"/>
      <c r="AI6" s="14" t="s">
        <v>133</v>
      </c>
      <c r="AJ6" s="14"/>
      <c r="AK6" s="14"/>
      <c r="AL6" s="14"/>
      <c r="AM6" s="14"/>
      <c r="AN6" s="16" t="s">
        <v>132</v>
      </c>
      <c r="AO6" s="16"/>
      <c r="AP6" s="16"/>
      <c r="AQ6" s="16"/>
      <c r="AR6" s="12" t="s">
        <v>135</v>
      </c>
      <c r="AS6" s="12"/>
      <c r="AT6" s="13"/>
      <c r="AU6" s="13"/>
      <c r="AV6" s="13"/>
    </row>
    <row r="7" spans="1:48">
      <c r="A7" t="s">
        <v>117</v>
      </c>
      <c r="B7" t="s">
        <v>97</v>
      </c>
      <c r="C7" s="4" t="s">
        <v>99</v>
      </c>
      <c r="D7" s="4" t="s">
        <v>100</v>
      </c>
      <c r="E7" s="4" t="s">
        <v>101</v>
      </c>
      <c r="F7" s="4" t="s">
        <v>102</v>
      </c>
      <c r="G7" s="4" t="s">
        <v>103</v>
      </c>
      <c r="H7" s="4" t="s">
        <v>104</v>
      </c>
      <c r="I7" s="4" t="s">
        <v>105</v>
      </c>
      <c r="J7" s="4" t="s">
        <v>106</v>
      </c>
      <c r="K7" s="4" t="s">
        <v>107</v>
      </c>
      <c r="L7" s="4" t="s">
        <v>102</v>
      </c>
      <c r="M7" s="4" t="s">
        <v>103</v>
      </c>
      <c r="N7" s="4" t="s">
        <v>104</v>
      </c>
      <c r="O7" s="4" t="s">
        <v>108</v>
      </c>
      <c r="P7" s="4" t="s">
        <v>106</v>
      </c>
      <c r="Q7" s="4" t="s">
        <v>109</v>
      </c>
      <c r="R7" s="4" t="s">
        <v>104</v>
      </c>
      <c r="S7" s="4" t="s">
        <v>110</v>
      </c>
      <c r="T7" s="4" t="s">
        <v>111</v>
      </c>
      <c r="U7" s="4" t="s">
        <v>112</v>
      </c>
      <c r="V7" s="4" t="s">
        <v>113</v>
      </c>
      <c r="W7" s="4" t="s">
        <v>100</v>
      </c>
      <c r="X7" s="4" t="s">
        <v>142</v>
      </c>
      <c r="Y7" s="4" t="s">
        <v>114</v>
      </c>
      <c r="Z7" s="4" t="s">
        <v>140</v>
      </c>
      <c r="AA7" t="s">
        <v>115</v>
      </c>
      <c r="AB7" s="4" t="s">
        <v>114</v>
      </c>
      <c r="AC7" s="4" t="s">
        <v>138</v>
      </c>
      <c r="AD7" s="4" t="s">
        <v>139</v>
      </c>
      <c r="AE7" s="4" t="s">
        <v>114</v>
      </c>
      <c r="AF7" s="4" t="s">
        <v>130</v>
      </c>
      <c r="AG7" s="4" t="s">
        <v>116</v>
      </c>
      <c r="AH7" s="4" t="s">
        <v>114</v>
      </c>
      <c r="AI7" s="4" t="s">
        <v>131</v>
      </c>
      <c r="AJ7" s="4" t="s">
        <v>118</v>
      </c>
      <c r="AK7" s="4" t="s">
        <v>119</v>
      </c>
      <c r="AL7" s="4" t="s">
        <v>120</v>
      </c>
      <c r="AM7" s="4" t="s">
        <v>114</v>
      </c>
      <c r="AN7" s="4" t="s">
        <v>175</v>
      </c>
      <c r="AO7" s="4" t="s">
        <v>174</v>
      </c>
      <c r="AP7" s="4" t="s">
        <v>134</v>
      </c>
      <c r="AQ7" s="4" t="s">
        <v>114</v>
      </c>
      <c r="AR7" s="4" t="s">
        <v>136</v>
      </c>
      <c r="AS7" s="4" t="s">
        <v>98</v>
      </c>
      <c r="AT7" s="4"/>
    </row>
    <row r="8" spans="1:48">
      <c r="A8" s="7">
        <v>1</v>
      </c>
      <c r="B8" s="7" t="s">
        <v>0</v>
      </c>
      <c r="C8" s="7">
        <v>84.7</v>
      </c>
      <c r="D8" s="7">
        <v>10800</v>
      </c>
      <c r="E8" s="7">
        <v>44.5</v>
      </c>
      <c r="F8" s="7">
        <v>40800000</v>
      </c>
      <c r="G8" s="7">
        <v>287000</v>
      </c>
      <c r="H8" s="7">
        <v>61.2</v>
      </c>
      <c r="I8" s="7">
        <v>61</v>
      </c>
      <c r="J8" s="7">
        <v>518000</v>
      </c>
      <c r="K8" s="7">
        <v>26.7</v>
      </c>
      <c r="L8" s="7">
        <v>40800000</v>
      </c>
      <c r="M8" s="7">
        <v>287000</v>
      </c>
      <c r="N8" s="7">
        <v>61.2</v>
      </c>
      <c r="O8" s="2">
        <v>61</v>
      </c>
      <c r="P8" s="7">
        <v>518000</v>
      </c>
      <c r="Q8" s="5">
        <v>26.7</v>
      </c>
      <c r="R8" s="7">
        <v>39.6</v>
      </c>
      <c r="S8" s="7">
        <v>1</v>
      </c>
      <c r="T8" s="1">
        <v>203</v>
      </c>
      <c r="U8" s="1">
        <v>203</v>
      </c>
      <c r="V8" s="2">
        <v>28.6</v>
      </c>
      <c r="W8">
        <f>D8</f>
        <v>10800</v>
      </c>
      <c r="X8">
        <f>IF($B$5=2,4.44444*$B$4,IF($B$5=3,4.44444*$B$4,0))</f>
        <v>555.55500000000006</v>
      </c>
      <c r="Y8">
        <f t="shared" ref="Y8:Y20" si="0">IF(W8&gt;X8,1,0)</f>
        <v>1</v>
      </c>
      <c r="Z8">
        <f t="shared" ref="Z8:Z20" si="1">U8</f>
        <v>203</v>
      </c>
      <c r="AA8">
        <v>50</v>
      </c>
      <c r="AB8">
        <f t="shared" ref="AB8:AB20" si="2">IF(Z8&gt;AA8,1,0)</f>
        <v>1</v>
      </c>
      <c r="AC8">
        <f t="shared" ref="AC8:AC39" si="3">IF($B$5=1,ROUND(MAX(T8,U8)/V8,2),IF($B$5=4,ROUND(MAX(T8,U8)/V8,2),0))</f>
        <v>0</v>
      </c>
      <c r="AD8">
        <v>12.7</v>
      </c>
      <c r="AE8">
        <f t="shared" ref="AE8:AE20" si="4">IF(AC8&gt;AD8,0,1)</f>
        <v>1</v>
      </c>
      <c r="AF8">
        <f>ROUND(MAX(1000*$B$2/R8,IF($B$2*1000/H8&gt;80,$B$2*1250/H8+32,$B$2*750/H8+72)),0)</f>
        <v>160</v>
      </c>
      <c r="AG8">
        <f t="shared" ref="AG8:AG39" si="5">IF($B$5=2,300,200)</f>
        <v>200</v>
      </c>
      <c r="AH8">
        <f t="shared" ref="AH8:AH20" si="6">IF(AF8&lt;AG8,1,0)</f>
        <v>1</v>
      </c>
      <c r="AI8">
        <f t="shared" ref="AI8:AI20" si="7">1973920.88/(AF8^2)</f>
        <v>77.106284375000001</v>
      </c>
      <c r="AJ8">
        <f t="shared" ref="AJ8:AJ20" si="8">IF(AF8&gt;133,0.877*AI8,250*0.658^(250/AI8))*0.9</f>
        <v>60.859990257187505</v>
      </c>
      <c r="AK8">
        <f t="shared" ref="AK8:AK20" si="9">ROUND((AJ8*D8)/1000,1)</f>
        <v>657.3</v>
      </c>
      <c r="AL8">
        <f t="shared" ref="AL8:AL39" si="10">$B$3</f>
        <v>73</v>
      </c>
      <c r="AM8">
        <f t="shared" ref="AM8:AM20" si="11">IF(AK8&lt;AL8,0,1)</f>
        <v>1</v>
      </c>
      <c r="AN8">
        <f>ROUND(0.255*D8,2)</f>
        <v>2754</v>
      </c>
      <c r="AO8">
        <f>ROUND(0.225*D8,2)</f>
        <v>2430</v>
      </c>
      <c r="AP8">
        <f t="shared" ref="AP8:AP39" si="12">$B$4</f>
        <v>125</v>
      </c>
      <c r="AQ8">
        <f>IF(AP8&lt;MIN(AN8,AO8),1,0)</f>
        <v>1</v>
      </c>
      <c r="AR8" s="4" t="str">
        <f>IF(SUM(Y8+AE8+AB8+AH8+AM8+AQ8)=6,"OK","Not OK")</f>
        <v>OK</v>
      </c>
      <c r="AS8" s="7">
        <v>84.7</v>
      </c>
      <c r="AT8">
        <f>IF(SUM(Y8+AE8+AB8+AH8+AM8+AQ8)=6,AS8,1000)</f>
        <v>84.7</v>
      </c>
      <c r="AU8">
        <f>MIN(AT$8:AT58)</f>
        <v>39.9</v>
      </c>
      <c r="AV8">
        <f>AT8/AU8</f>
        <v>2.1228070175438596</v>
      </c>
    </row>
    <row r="9" spans="1:48">
      <c r="A9" s="7">
        <v>2</v>
      </c>
      <c r="B9" s="7" t="s">
        <v>1</v>
      </c>
      <c r="C9" s="7">
        <v>75.900000000000006</v>
      </c>
      <c r="D9" s="7">
        <v>9740</v>
      </c>
      <c r="E9" s="7">
        <v>41.4</v>
      </c>
      <c r="F9" s="7">
        <v>37100000</v>
      </c>
      <c r="G9" s="7">
        <v>259000</v>
      </c>
      <c r="H9" s="7">
        <v>61.7</v>
      </c>
      <c r="I9" s="7">
        <v>59.9</v>
      </c>
      <c r="J9" s="7">
        <v>467000</v>
      </c>
      <c r="K9" s="7">
        <v>24</v>
      </c>
      <c r="L9" s="7">
        <v>37100000</v>
      </c>
      <c r="M9" s="7">
        <v>259000</v>
      </c>
      <c r="N9" s="7">
        <v>61.7</v>
      </c>
      <c r="O9" s="2">
        <v>59.9</v>
      </c>
      <c r="P9" s="7">
        <v>467000</v>
      </c>
      <c r="Q9" s="6">
        <v>24</v>
      </c>
      <c r="R9" s="7">
        <v>39.6</v>
      </c>
      <c r="S9" s="7">
        <v>1</v>
      </c>
      <c r="T9" s="1">
        <v>203</v>
      </c>
      <c r="U9" s="1">
        <v>203</v>
      </c>
      <c r="V9" s="2">
        <v>25.4</v>
      </c>
      <c r="W9">
        <f t="shared" ref="W9:W31" si="13">D9</f>
        <v>9740</v>
      </c>
      <c r="X9">
        <f t="shared" ref="X9:X72" si="14">IF($B$5=2,4.44444*$B$4,IF($B$5=3,4.44444*$B$4,0))</f>
        <v>555.55500000000006</v>
      </c>
      <c r="Y9">
        <f t="shared" si="0"/>
        <v>1</v>
      </c>
      <c r="Z9">
        <f t="shared" si="1"/>
        <v>203</v>
      </c>
      <c r="AA9">
        <v>50</v>
      </c>
      <c r="AB9">
        <f t="shared" si="2"/>
        <v>1</v>
      </c>
      <c r="AC9">
        <f t="shared" si="3"/>
        <v>0</v>
      </c>
      <c r="AD9">
        <v>12.7</v>
      </c>
      <c r="AE9">
        <f t="shared" si="4"/>
        <v>1</v>
      </c>
      <c r="AF9">
        <f t="shared" ref="AF9:AF39" si="15">ROUND(MAX(1000*$B$2/R9,IF($B$2*1000/H9&gt;80,$B$2*1250/H9+32,$B$2*750/H9+72)),0)</f>
        <v>159</v>
      </c>
      <c r="AG9">
        <f t="shared" si="5"/>
        <v>200</v>
      </c>
      <c r="AH9">
        <f t="shared" si="6"/>
        <v>1</v>
      </c>
      <c r="AI9">
        <f t="shared" si="7"/>
        <v>78.079224714212245</v>
      </c>
      <c r="AJ9">
        <f t="shared" si="8"/>
        <v>61.627932066927727</v>
      </c>
      <c r="AK9">
        <f t="shared" si="9"/>
        <v>600.29999999999995</v>
      </c>
      <c r="AL9">
        <f t="shared" si="10"/>
        <v>73</v>
      </c>
      <c r="AM9">
        <f t="shared" si="11"/>
        <v>1</v>
      </c>
      <c r="AN9">
        <f t="shared" ref="AN9:AN72" si="16">ROUND(0.255*D9,2)</f>
        <v>2483.6999999999998</v>
      </c>
      <c r="AO9">
        <f t="shared" ref="AO9:AO72" si="17">ROUND(0.225*D9,2)</f>
        <v>2191.5</v>
      </c>
      <c r="AP9">
        <f t="shared" si="12"/>
        <v>125</v>
      </c>
      <c r="AQ9">
        <f t="shared" ref="AQ9:AQ72" si="18">IF(AP9&lt;MIN(AN9,AO9),1,0)</f>
        <v>1</v>
      </c>
      <c r="AR9" s="4" t="str">
        <f t="shared" ref="AR9:AR20" si="19">IF(SUM(Y9+AE9+AB9+AH9+AM9+AQ9)=6,"OK","Not OK")</f>
        <v>OK</v>
      </c>
      <c r="AS9" s="7">
        <v>75.900000000000006</v>
      </c>
      <c r="AT9">
        <f t="shared" ref="AT9:AT31" si="20">IF(SUM(Y9+AE9+AB9+AH9+AM9+AQ9)=6,AS9,1000)</f>
        <v>75.900000000000006</v>
      </c>
      <c r="AU9">
        <f>MIN(AT$8:AT59)</f>
        <v>39.9</v>
      </c>
      <c r="AV9">
        <f t="shared" ref="AV9:AV58" si="21">AT9/AU9</f>
        <v>1.9022556390977445</v>
      </c>
    </row>
    <row r="10" spans="1:48">
      <c r="A10" s="7">
        <v>3</v>
      </c>
      <c r="B10" s="7" t="s">
        <v>2</v>
      </c>
      <c r="C10" s="7">
        <v>67</v>
      </c>
      <c r="D10" s="7">
        <v>8580</v>
      </c>
      <c r="E10" s="7">
        <v>38.1</v>
      </c>
      <c r="F10" s="7">
        <v>33200000</v>
      </c>
      <c r="G10" s="7">
        <v>229000</v>
      </c>
      <c r="H10" s="7">
        <v>62.2</v>
      </c>
      <c r="I10" s="7">
        <v>58.7</v>
      </c>
      <c r="J10" s="7">
        <v>415000</v>
      </c>
      <c r="K10" s="7">
        <v>21.1</v>
      </c>
      <c r="L10" s="7">
        <v>33200000</v>
      </c>
      <c r="M10" s="7">
        <v>229000</v>
      </c>
      <c r="N10" s="7">
        <v>62.2</v>
      </c>
      <c r="O10" s="2">
        <v>58.7</v>
      </c>
      <c r="P10" s="7">
        <v>415000</v>
      </c>
      <c r="Q10" s="6">
        <v>21.1</v>
      </c>
      <c r="R10" s="7">
        <v>39.9</v>
      </c>
      <c r="S10" s="7">
        <v>1</v>
      </c>
      <c r="T10" s="1">
        <v>203</v>
      </c>
      <c r="U10" s="1">
        <v>203</v>
      </c>
      <c r="V10" s="2">
        <v>22.2</v>
      </c>
      <c r="W10">
        <f t="shared" si="13"/>
        <v>8580</v>
      </c>
      <c r="X10">
        <f t="shared" si="14"/>
        <v>555.55500000000006</v>
      </c>
      <c r="Y10">
        <f t="shared" si="0"/>
        <v>1</v>
      </c>
      <c r="Z10">
        <f t="shared" si="1"/>
        <v>203</v>
      </c>
      <c r="AA10">
        <v>50</v>
      </c>
      <c r="AB10">
        <f t="shared" si="2"/>
        <v>1</v>
      </c>
      <c r="AC10">
        <f t="shared" si="3"/>
        <v>0</v>
      </c>
      <c r="AD10">
        <v>12.7</v>
      </c>
      <c r="AE10">
        <f t="shared" si="4"/>
        <v>1</v>
      </c>
      <c r="AF10">
        <f t="shared" si="15"/>
        <v>158</v>
      </c>
      <c r="AG10">
        <f t="shared" si="5"/>
        <v>200</v>
      </c>
      <c r="AH10">
        <f t="shared" si="6"/>
        <v>1</v>
      </c>
      <c r="AI10">
        <f t="shared" si="7"/>
        <v>79.070697003685297</v>
      </c>
      <c r="AJ10">
        <f t="shared" si="8"/>
        <v>62.410501145008809</v>
      </c>
      <c r="AK10">
        <f t="shared" si="9"/>
        <v>535.5</v>
      </c>
      <c r="AL10">
        <f t="shared" si="10"/>
        <v>73</v>
      </c>
      <c r="AM10">
        <f t="shared" si="11"/>
        <v>1</v>
      </c>
      <c r="AN10">
        <f t="shared" si="16"/>
        <v>2187.9</v>
      </c>
      <c r="AO10">
        <f t="shared" si="17"/>
        <v>1930.5</v>
      </c>
      <c r="AP10">
        <f t="shared" si="12"/>
        <v>125</v>
      </c>
      <c r="AQ10">
        <f t="shared" si="18"/>
        <v>1</v>
      </c>
      <c r="AR10" s="4" t="str">
        <f t="shared" si="19"/>
        <v>OK</v>
      </c>
      <c r="AS10" s="7">
        <v>67</v>
      </c>
      <c r="AT10">
        <f t="shared" si="20"/>
        <v>67</v>
      </c>
      <c r="AU10">
        <f>MIN(AT$8:AT60)</f>
        <v>39.9</v>
      </c>
      <c r="AV10">
        <f t="shared" si="21"/>
        <v>1.6791979949874687</v>
      </c>
    </row>
    <row r="11" spans="1:48">
      <c r="A11" s="7">
        <v>4</v>
      </c>
      <c r="B11" s="7" t="s">
        <v>3</v>
      </c>
      <c r="C11" s="7">
        <v>57.9</v>
      </c>
      <c r="D11" s="7">
        <v>7420</v>
      </c>
      <c r="E11" s="7">
        <v>35.1</v>
      </c>
      <c r="F11" s="7">
        <v>29100000</v>
      </c>
      <c r="G11" s="7">
        <v>200000</v>
      </c>
      <c r="H11" s="7">
        <v>62.5</v>
      </c>
      <c r="I11" s="7">
        <v>57.4</v>
      </c>
      <c r="J11" s="7">
        <v>361000</v>
      </c>
      <c r="K11" s="7">
        <v>18.3</v>
      </c>
      <c r="L11" s="7">
        <v>29100000</v>
      </c>
      <c r="M11" s="7">
        <v>200000</v>
      </c>
      <c r="N11" s="7">
        <v>62.5</v>
      </c>
      <c r="O11" s="2">
        <v>57.4</v>
      </c>
      <c r="P11" s="7">
        <v>361000</v>
      </c>
      <c r="Q11" s="5">
        <v>18.3</v>
      </c>
      <c r="R11" s="7">
        <v>39.9</v>
      </c>
      <c r="S11" s="7">
        <v>1</v>
      </c>
      <c r="T11" s="1">
        <v>203</v>
      </c>
      <c r="U11" s="1">
        <v>203</v>
      </c>
      <c r="V11" s="2">
        <v>19.100000000000001</v>
      </c>
      <c r="W11">
        <f t="shared" si="13"/>
        <v>7420</v>
      </c>
      <c r="X11">
        <f t="shared" si="14"/>
        <v>555.55500000000006</v>
      </c>
      <c r="Y11">
        <f t="shared" si="0"/>
        <v>1</v>
      </c>
      <c r="Z11">
        <f t="shared" si="1"/>
        <v>203</v>
      </c>
      <c r="AA11">
        <v>50</v>
      </c>
      <c r="AB11">
        <f t="shared" si="2"/>
        <v>1</v>
      </c>
      <c r="AC11">
        <f t="shared" si="3"/>
        <v>0</v>
      </c>
      <c r="AD11">
        <v>12.7</v>
      </c>
      <c r="AE11">
        <f t="shared" si="4"/>
        <v>1</v>
      </c>
      <c r="AF11">
        <f t="shared" si="15"/>
        <v>157</v>
      </c>
      <c r="AG11">
        <f t="shared" si="5"/>
        <v>200</v>
      </c>
      <c r="AH11">
        <f t="shared" si="6"/>
        <v>1</v>
      </c>
      <c r="AI11">
        <f t="shared" si="7"/>
        <v>80.08117489553328</v>
      </c>
      <c r="AJ11">
        <f t="shared" si="8"/>
        <v>63.208071345044416</v>
      </c>
      <c r="AK11">
        <f t="shared" si="9"/>
        <v>469</v>
      </c>
      <c r="AL11">
        <f t="shared" si="10"/>
        <v>73</v>
      </c>
      <c r="AM11">
        <f t="shared" si="11"/>
        <v>1</v>
      </c>
      <c r="AN11">
        <f t="shared" si="16"/>
        <v>1892.1</v>
      </c>
      <c r="AO11">
        <f t="shared" si="17"/>
        <v>1669.5</v>
      </c>
      <c r="AP11">
        <f t="shared" si="12"/>
        <v>125</v>
      </c>
      <c r="AQ11">
        <f t="shared" si="18"/>
        <v>1</v>
      </c>
      <c r="AR11" s="4" t="str">
        <f t="shared" si="19"/>
        <v>OK</v>
      </c>
      <c r="AS11" s="7">
        <v>57.9</v>
      </c>
      <c r="AT11">
        <f t="shared" si="20"/>
        <v>57.9</v>
      </c>
      <c r="AU11">
        <f>MIN(AT$8:AT61)</f>
        <v>39.9</v>
      </c>
      <c r="AV11">
        <f t="shared" si="21"/>
        <v>1.4511278195488722</v>
      </c>
    </row>
    <row r="12" spans="1:48">
      <c r="A12" s="7">
        <v>5</v>
      </c>
      <c r="B12" s="7" t="s">
        <v>4</v>
      </c>
      <c r="C12" s="7">
        <v>48.7</v>
      </c>
      <c r="D12" s="7">
        <v>6250</v>
      </c>
      <c r="E12" s="7">
        <v>31.8</v>
      </c>
      <c r="F12" s="7">
        <v>24800000</v>
      </c>
      <c r="G12" s="7">
        <v>169000</v>
      </c>
      <c r="H12" s="7">
        <v>63</v>
      </c>
      <c r="I12" s="7">
        <v>56.1</v>
      </c>
      <c r="J12" s="7">
        <v>305000</v>
      </c>
      <c r="K12" s="7">
        <v>15.4</v>
      </c>
      <c r="L12" s="7">
        <v>24800000</v>
      </c>
      <c r="M12" s="7">
        <v>169000</v>
      </c>
      <c r="N12" s="7">
        <v>63</v>
      </c>
      <c r="O12" s="2">
        <v>56.1</v>
      </c>
      <c r="P12" s="7">
        <v>305000</v>
      </c>
      <c r="Q12" s="5">
        <v>15.4</v>
      </c>
      <c r="R12" s="7">
        <v>40.1</v>
      </c>
      <c r="S12" s="7">
        <v>1</v>
      </c>
      <c r="T12" s="1">
        <v>203</v>
      </c>
      <c r="U12" s="1">
        <v>203</v>
      </c>
      <c r="V12" s="2">
        <v>15.9</v>
      </c>
      <c r="W12">
        <f t="shared" si="13"/>
        <v>6250</v>
      </c>
      <c r="X12">
        <f t="shared" si="14"/>
        <v>555.55500000000006</v>
      </c>
      <c r="Y12">
        <f t="shared" si="0"/>
        <v>1</v>
      </c>
      <c r="Z12">
        <f t="shared" si="1"/>
        <v>203</v>
      </c>
      <c r="AA12">
        <v>50</v>
      </c>
      <c r="AB12">
        <f t="shared" si="2"/>
        <v>1</v>
      </c>
      <c r="AC12">
        <f t="shared" si="3"/>
        <v>0</v>
      </c>
      <c r="AD12">
        <v>12.7</v>
      </c>
      <c r="AE12">
        <f t="shared" si="4"/>
        <v>1</v>
      </c>
      <c r="AF12">
        <f t="shared" si="15"/>
        <v>156</v>
      </c>
      <c r="AG12">
        <f t="shared" si="5"/>
        <v>200</v>
      </c>
      <c r="AH12">
        <f t="shared" si="6"/>
        <v>1</v>
      </c>
      <c r="AI12">
        <f t="shared" si="7"/>
        <v>81.111147271531877</v>
      </c>
      <c r="AJ12">
        <f t="shared" si="8"/>
        <v>64.021028541420122</v>
      </c>
      <c r="AK12">
        <f t="shared" si="9"/>
        <v>400.1</v>
      </c>
      <c r="AL12">
        <f t="shared" si="10"/>
        <v>73</v>
      </c>
      <c r="AM12">
        <f t="shared" si="11"/>
        <v>1</v>
      </c>
      <c r="AN12">
        <f t="shared" si="16"/>
        <v>1593.75</v>
      </c>
      <c r="AO12">
        <f t="shared" si="17"/>
        <v>1406.25</v>
      </c>
      <c r="AP12">
        <f t="shared" si="12"/>
        <v>125</v>
      </c>
      <c r="AQ12">
        <f t="shared" si="18"/>
        <v>1</v>
      </c>
      <c r="AR12" s="4" t="str">
        <f t="shared" si="19"/>
        <v>OK</v>
      </c>
      <c r="AS12" s="7">
        <v>48.7</v>
      </c>
      <c r="AT12">
        <f t="shared" si="20"/>
        <v>48.7</v>
      </c>
      <c r="AU12">
        <f>MIN(AT$8:AT62)</f>
        <v>39.9</v>
      </c>
      <c r="AV12">
        <f t="shared" si="21"/>
        <v>1.2205513784461155</v>
      </c>
    </row>
    <row r="13" spans="1:48">
      <c r="A13" s="7">
        <v>6</v>
      </c>
      <c r="B13" s="7" t="s">
        <v>5</v>
      </c>
      <c r="C13" s="7">
        <v>44</v>
      </c>
      <c r="D13" s="7">
        <v>5660</v>
      </c>
      <c r="E13" s="7">
        <v>30.2</v>
      </c>
      <c r="F13" s="7">
        <v>22600000</v>
      </c>
      <c r="G13" s="7">
        <v>153000</v>
      </c>
      <c r="H13" s="7">
        <v>63.2</v>
      </c>
      <c r="I13" s="7">
        <v>55.6</v>
      </c>
      <c r="J13" s="7">
        <v>275000</v>
      </c>
      <c r="K13" s="7">
        <v>13.9</v>
      </c>
      <c r="L13" s="7">
        <v>22600000</v>
      </c>
      <c r="M13" s="7">
        <v>153000</v>
      </c>
      <c r="N13" s="7">
        <v>63.2</v>
      </c>
      <c r="O13" s="2">
        <v>55.6</v>
      </c>
      <c r="P13" s="7">
        <v>275000</v>
      </c>
      <c r="Q13" s="5">
        <v>13.9</v>
      </c>
      <c r="R13" s="7">
        <v>40.1</v>
      </c>
      <c r="S13" s="7">
        <v>1</v>
      </c>
      <c r="T13" s="1">
        <v>203</v>
      </c>
      <c r="U13" s="1">
        <v>203</v>
      </c>
      <c r="V13" s="2">
        <v>14.3</v>
      </c>
      <c r="W13">
        <f t="shared" si="13"/>
        <v>5660</v>
      </c>
      <c r="X13">
        <f t="shared" si="14"/>
        <v>555.55500000000006</v>
      </c>
      <c r="Y13">
        <f t="shared" si="0"/>
        <v>1</v>
      </c>
      <c r="Z13">
        <f t="shared" si="1"/>
        <v>203</v>
      </c>
      <c r="AA13">
        <v>50</v>
      </c>
      <c r="AB13">
        <f t="shared" si="2"/>
        <v>1</v>
      </c>
      <c r="AC13">
        <f t="shared" si="3"/>
        <v>0</v>
      </c>
      <c r="AD13">
        <v>12.7</v>
      </c>
      <c r="AE13">
        <f t="shared" si="4"/>
        <v>1</v>
      </c>
      <c r="AF13">
        <f t="shared" si="15"/>
        <v>156</v>
      </c>
      <c r="AG13">
        <f t="shared" si="5"/>
        <v>200</v>
      </c>
      <c r="AH13">
        <f t="shared" si="6"/>
        <v>1</v>
      </c>
      <c r="AI13">
        <f t="shared" si="7"/>
        <v>81.111147271531877</v>
      </c>
      <c r="AJ13">
        <f t="shared" si="8"/>
        <v>64.021028541420122</v>
      </c>
      <c r="AK13">
        <f t="shared" si="9"/>
        <v>362.4</v>
      </c>
      <c r="AL13">
        <f t="shared" si="10"/>
        <v>73</v>
      </c>
      <c r="AM13">
        <f t="shared" si="11"/>
        <v>1</v>
      </c>
      <c r="AN13">
        <f t="shared" si="16"/>
        <v>1443.3</v>
      </c>
      <c r="AO13">
        <f t="shared" si="17"/>
        <v>1273.5</v>
      </c>
      <c r="AP13">
        <f t="shared" si="12"/>
        <v>125</v>
      </c>
      <c r="AQ13">
        <f t="shared" si="18"/>
        <v>1</v>
      </c>
      <c r="AR13" s="4" t="str">
        <f t="shared" si="19"/>
        <v>OK</v>
      </c>
      <c r="AS13" s="7">
        <v>44</v>
      </c>
      <c r="AT13">
        <f t="shared" si="20"/>
        <v>44</v>
      </c>
      <c r="AU13">
        <f>MIN(AT$8:AT63)</f>
        <v>39.9</v>
      </c>
      <c r="AV13">
        <f t="shared" si="21"/>
        <v>1.1027568922305764</v>
      </c>
    </row>
    <row r="14" spans="1:48">
      <c r="A14" s="7">
        <v>7</v>
      </c>
      <c r="B14" s="7" t="s">
        <v>6</v>
      </c>
      <c r="C14" s="7">
        <v>39.9</v>
      </c>
      <c r="D14" s="7">
        <v>5060</v>
      </c>
      <c r="E14" s="7">
        <v>28.7</v>
      </c>
      <c r="F14" s="7">
        <v>20300000</v>
      </c>
      <c r="G14" s="7">
        <v>137000</v>
      </c>
      <c r="H14" s="7">
        <v>63.2</v>
      </c>
      <c r="I14" s="7">
        <v>55.1</v>
      </c>
      <c r="J14" s="7">
        <v>247000</v>
      </c>
      <c r="K14" s="7">
        <v>12.4</v>
      </c>
      <c r="L14" s="7">
        <v>20300000</v>
      </c>
      <c r="M14" s="7">
        <v>137000</v>
      </c>
      <c r="N14" s="7">
        <v>63.2</v>
      </c>
      <c r="O14" s="2">
        <v>55.1</v>
      </c>
      <c r="P14" s="7">
        <v>247000</v>
      </c>
      <c r="Q14" s="5">
        <v>12.4</v>
      </c>
      <c r="R14" s="7">
        <v>40.4</v>
      </c>
      <c r="S14" s="7">
        <v>1</v>
      </c>
      <c r="T14" s="1">
        <v>203</v>
      </c>
      <c r="U14" s="1">
        <v>203</v>
      </c>
      <c r="V14" s="2">
        <v>12.7</v>
      </c>
      <c r="W14">
        <f t="shared" si="13"/>
        <v>5060</v>
      </c>
      <c r="X14">
        <f t="shared" si="14"/>
        <v>555.55500000000006</v>
      </c>
      <c r="Y14">
        <f t="shared" si="0"/>
        <v>1</v>
      </c>
      <c r="Z14">
        <f t="shared" si="1"/>
        <v>203</v>
      </c>
      <c r="AA14">
        <v>50</v>
      </c>
      <c r="AB14">
        <f t="shared" si="2"/>
        <v>1</v>
      </c>
      <c r="AC14">
        <f t="shared" si="3"/>
        <v>0</v>
      </c>
      <c r="AD14">
        <v>12.7</v>
      </c>
      <c r="AE14">
        <f t="shared" si="4"/>
        <v>1</v>
      </c>
      <c r="AF14">
        <f t="shared" si="15"/>
        <v>156</v>
      </c>
      <c r="AG14">
        <f t="shared" si="5"/>
        <v>200</v>
      </c>
      <c r="AH14">
        <f t="shared" si="6"/>
        <v>1</v>
      </c>
      <c r="AI14">
        <f t="shared" si="7"/>
        <v>81.111147271531877</v>
      </c>
      <c r="AJ14">
        <f t="shared" si="8"/>
        <v>64.021028541420122</v>
      </c>
      <c r="AK14">
        <f t="shared" si="9"/>
        <v>323.89999999999998</v>
      </c>
      <c r="AL14">
        <f t="shared" si="10"/>
        <v>73</v>
      </c>
      <c r="AM14">
        <f t="shared" si="11"/>
        <v>1</v>
      </c>
      <c r="AN14">
        <f t="shared" si="16"/>
        <v>1290.3</v>
      </c>
      <c r="AO14">
        <f t="shared" si="17"/>
        <v>1138.5</v>
      </c>
      <c r="AP14">
        <f t="shared" si="12"/>
        <v>125</v>
      </c>
      <c r="AQ14">
        <f t="shared" si="18"/>
        <v>1</v>
      </c>
      <c r="AR14" s="4" t="str">
        <f t="shared" si="19"/>
        <v>OK</v>
      </c>
      <c r="AS14" s="7">
        <v>39.9</v>
      </c>
      <c r="AT14">
        <f t="shared" si="20"/>
        <v>39.9</v>
      </c>
      <c r="AU14">
        <f>MIN(AT$8:AT64)</f>
        <v>38.1</v>
      </c>
      <c r="AV14">
        <f t="shared" si="21"/>
        <v>1.0472440944881889</v>
      </c>
    </row>
    <row r="15" spans="1:48">
      <c r="A15" s="7">
        <v>27</v>
      </c>
      <c r="B15" s="7" t="s">
        <v>7</v>
      </c>
      <c r="C15" s="7">
        <v>55.7</v>
      </c>
      <c r="D15" s="7">
        <v>7100</v>
      </c>
      <c r="E15" s="7">
        <v>38.1</v>
      </c>
      <c r="F15" s="7">
        <v>14700000</v>
      </c>
      <c r="G15" s="7">
        <v>140000</v>
      </c>
      <c r="H15" s="7">
        <v>45.5</v>
      </c>
      <c r="I15" s="7">
        <v>47.2</v>
      </c>
      <c r="J15" s="7">
        <v>252000</v>
      </c>
      <c r="K15" s="7">
        <v>23.3</v>
      </c>
      <c r="L15" s="7">
        <v>14700000</v>
      </c>
      <c r="M15" s="7">
        <v>140000</v>
      </c>
      <c r="N15" s="7">
        <v>45.5</v>
      </c>
      <c r="O15" s="2">
        <v>47.2</v>
      </c>
      <c r="P15" s="7">
        <v>252000</v>
      </c>
      <c r="Q15" s="5">
        <v>23.3</v>
      </c>
      <c r="R15" s="7">
        <v>29.7</v>
      </c>
      <c r="S15" s="7">
        <v>1</v>
      </c>
      <c r="T15" s="1">
        <v>152</v>
      </c>
      <c r="U15" s="1">
        <v>152</v>
      </c>
      <c r="V15" s="2">
        <v>25.4</v>
      </c>
      <c r="W15">
        <f t="shared" si="13"/>
        <v>7100</v>
      </c>
      <c r="X15">
        <f t="shared" si="14"/>
        <v>555.55500000000006</v>
      </c>
      <c r="Y15">
        <f t="shared" si="0"/>
        <v>1</v>
      </c>
      <c r="Z15">
        <f t="shared" si="1"/>
        <v>152</v>
      </c>
      <c r="AA15">
        <v>50</v>
      </c>
      <c r="AB15">
        <f t="shared" si="2"/>
        <v>1</v>
      </c>
      <c r="AC15">
        <f t="shared" si="3"/>
        <v>0</v>
      </c>
      <c r="AD15">
        <v>12.7</v>
      </c>
      <c r="AE15">
        <f t="shared" si="4"/>
        <v>1</v>
      </c>
      <c r="AF15">
        <f t="shared" si="15"/>
        <v>211</v>
      </c>
      <c r="AG15">
        <f t="shared" si="5"/>
        <v>200</v>
      </c>
      <c r="AH15">
        <f t="shared" si="6"/>
        <v>0</v>
      </c>
      <c r="AI15">
        <f t="shared" si="7"/>
        <v>44.336849576604294</v>
      </c>
      <c r="AJ15">
        <f t="shared" si="8"/>
        <v>34.995075370813773</v>
      </c>
      <c r="AK15">
        <f t="shared" si="9"/>
        <v>248.5</v>
      </c>
      <c r="AL15">
        <f t="shared" si="10"/>
        <v>73</v>
      </c>
      <c r="AM15">
        <f t="shared" si="11"/>
        <v>1</v>
      </c>
      <c r="AN15">
        <f t="shared" si="16"/>
        <v>1810.5</v>
      </c>
      <c r="AO15">
        <f t="shared" si="17"/>
        <v>1597.5</v>
      </c>
      <c r="AP15">
        <f t="shared" si="12"/>
        <v>125</v>
      </c>
      <c r="AQ15">
        <f t="shared" si="18"/>
        <v>1</v>
      </c>
      <c r="AR15" s="4" t="str">
        <f t="shared" si="19"/>
        <v>Not OK</v>
      </c>
      <c r="AS15" s="7">
        <v>55.7</v>
      </c>
      <c r="AT15">
        <f t="shared" si="20"/>
        <v>1000</v>
      </c>
      <c r="AU15">
        <f>MIN(AT$8:AT65)</f>
        <v>34.1</v>
      </c>
      <c r="AV15">
        <f t="shared" si="21"/>
        <v>29.325513196480937</v>
      </c>
    </row>
    <row r="16" spans="1:48">
      <c r="A16" s="7">
        <v>28</v>
      </c>
      <c r="B16" s="7" t="s">
        <v>8</v>
      </c>
      <c r="C16" s="7">
        <v>49.3</v>
      </c>
      <c r="D16" s="7">
        <v>6290</v>
      </c>
      <c r="E16" s="7">
        <v>35.1</v>
      </c>
      <c r="F16" s="7">
        <v>13300000</v>
      </c>
      <c r="G16" s="7">
        <v>125000</v>
      </c>
      <c r="H16" s="7">
        <v>46</v>
      </c>
      <c r="I16" s="7">
        <v>46</v>
      </c>
      <c r="J16" s="7">
        <v>225000</v>
      </c>
      <c r="K16" s="7">
        <v>20.7</v>
      </c>
      <c r="L16" s="7">
        <v>13300000</v>
      </c>
      <c r="M16" s="7">
        <v>125000</v>
      </c>
      <c r="N16" s="7">
        <v>46</v>
      </c>
      <c r="O16" s="2">
        <v>46</v>
      </c>
      <c r="P16" s="7">
        <v>225000</v>
      </c>
      <c r="Q16" s="5">
        <v>20.7</v>
      </c>
      <c r="R16" s="7">
        <v>29.7</v>
      </c>
      <c r="S16" s="7">
        <v>1</v>
      </c>
      <c r="T16" s="1">
        <v>152</v>
      </c>
      <c r="U16" s="1">
        <v>152</v>
      </c>
      <c r="V16" s="2">
        <v>22.2</v>
      </c>
      <c r="W16">
        <f t="shared" si="13"/>
        <v>6290</v>
      </c>
      <c r="X16">
        <f t="shared" si="14"/>
        <v>555.55500000000006</v>
      </c>
      <c r="Y16">
        <f t="shared" si="0"/>
        <v>1</v>
      </c>
      <c r="Z16">
        <f t="shared" si="1"/>
        <v>152</v>
      </c>
      <c r="AA16">
        <v>50</v>
      </c>
      <c r="AB16">
        <f t="shared" si="2"/>
        <v>1</v>
      </c>
      <c r="AC16">
        <f t="shared" si="3"/>
        <v>0</v>
      </c>
      <c r="AD16">
        <v>12.7</v>
      </c>
      <c r="AE16">
        <f t="shared" si="4"/>
        <v>1</v>
      </c>
      <c r="AF16">
        <f t="shared" si="15"/>
        <v>211</v>
      </c>
      <c r="AG16">
        <f t="shared" si="5"/>
        <v>200</v>
      </c>
      <c r="AH16">
        <f t="shared" si="6"/>
        <v>0</v>
      </c>
      <c r="AI16">
        <f t="shared" si="7"/>
        <v>44.336849576604294</v>
      </c>
      <c r="AJ16">
        <f t="shared" si="8"/>
        <v>34.995075370813773</v>
      </c>
      <c r="AK16">
        <f t="shared" si="9"/>
        <v>220.1</v>
      </c>
      <c r="AL16">
        <f t="shared" si="10"/>
        <v>73</v>
      </c>
      <c r="AM16">
        <f t="shared" si="11"/>
        <v>1</v>
      </c>
      <c r="AN16">
        <f t="shared" si="16"/>
        <v>1603.95</v>
      </c>
      <c r="AO16">
        <f t="shared" si="17"/>
        <v>1415.25</v>
      </c>
      <c r="AP16">
        <f t="shared" si="12"/>
        <v>125</v>
      </c>
      <c r="AQ16">
        <f t="shared" si="18"/>
        <v>1</v>
      </c>
      <c r="AR16" s="4" t="str">
        <f t="shared" si="19"/>
        <v>Not OK</v>
      </c>
      <c r="AS16" s="7">
        <v>49.3</v>
      </c>
      <c r="AT16">
        <f t="shared" si="20"/>
        <v>1000</v>
      </c>
      <c r="AU16">
        <f>MIN(AT$8:AT66)</f>
        <v>29.9</v>
      </c>
      <c r="AV16">
        <f t="shared" si="21"/>
        <v>33.444816053511708</v>
      </c>
    </row>
    <row r="17" spans="1:48">
      <c r="A17" s="7">
        <v>29</v>
      </c>
      <c r="B17" s="7" t="s">
        <v>9</v>
      </c>
      <c r="C17" s="7">
        <v>42.7</v>
      </c>
      <c r="D17" s="7">
        <v>5460</v>
      </c>
      <c r="E17" s="7">
        <v>31.8</v>
      </c>
      <c r="F17" s="7">
        <v>11700000</v>
      </c>
      <c r="G17" s="7">
        <v>109000</v>
      </c>
      <c r="H17" s="7">
        <v>46.2</v>
      </c>
      <c r="I17" s="7">
        <v>45</v>
      </c>
      <c r="J17" s="7">
        <v>195000</v>
      </c>
      <c r="K17" s="7">
        <v>17.899999999999999</v>
      </c>
      <c r="L17" s="7">
        <v>11700000</v>
      </c>
      <c r="M17" s="7">
        <v>109000</v>
      </c>
      <c r="N17" s="7">
        <v>46.2</v>
      </c>
      <c r="O17" s="2">
        <v>45</v>
      </c>
      <c r="P17" s="7">
        <v>195000</v>
      </c>
      <c r="Q17" s="5">
        <v>17.899999999999999</v>
      </c>
      <c r="R17" s="7">
        <v>29.7</v>
      </c>
      <c r="S17" s="7">
        <v>1</v>
      </c>
      <c r="T17" s="1">
        <v>152</v>
      </c>
      <c r="U17" s="1">
        <v>152</v>
      </c>
      <c r="V17" s="2">
        <v>19.100000000000001</v>
      </c>
      <c r="W17">
        <f t="shared" si="13"/>
        <v>5460</v>
      </c>
      <c r="X17">
        <f t="shared" si="14"/>
        <v>555.55500000000006</v>
      </c>
      <c r="Y17">
        <f t="shared" si="0"/>
        <v>1</v>
      </c>
      <c r="Z17">
        <f t="shared" si="1"/>
        <v>152</v>
      </c>
      <c r="AA17">
        <v>50</v>
      </c>
      <c r="AB17">
        <f t="shared" si="2"/>
        <v>1</v>
      </c>
      <c r="AC17">
        <f t="shared" si="3"/>
        <v>0</v>
      </c>
      <c r="AD17">
        <v>12.7</v>
      </c>
      <c r="AE17">
        <f t="shared" si="4"/>
        <v>1</v>
      </c>
      <c r="AF17">
        <f t="shared" si="15"/>
        <v>211</v>
      </c>
      <c r="AG17">
        <f t="shared" si="5"/>
        <v>200</v>
      </c>
      <c r="AH17">
        <f t="shared" si="6"/>
        <v>0</v>
      </c>
      <c r="AI17">
        <f t="shared" si="7"/>
        <v>44.336849576604294</v>
      </c>
      <c r="AJ17">
        <f t="shared" si="8"/>
        <v>34.995075370813773</v>
      </c>
      <c r="AK17">
        <f t="shared" si="9"/>
        <v>191.1</v>
      </c>
      <c r="AL17">
        <f t="shared" si="10"/>
        <v>73</v>
      </c>
      <c r="AM17">
        <f t="shared" si="11"/>
        <v>1</v>
      </c>
      <c r="AN17">
        <f t="shared" si="16"/>
        <v>1392.3</v>
      </c>
      <c r="AO17">
        <f t="shared" si="17"/>
        <v>1228.5</v>
      </c>
      <c r="AP17">
        <f t="shared" si="12"/>
        <v>125</v>
      </c>
      <c r="AQ17">
        <f t="shared" si="18"/>
        <v>1</v>
      </c>
      <c r="AR17" s="4" t="str">
        <f t="shared" si="19"/>
        <v>Not OK</v>
      </c>
      <c r="AS17" s="7">
        <v>42.7</v>
      </c>
      <c r="AT17">
        <f t="shared" si="20"/>
        <v>1000</v>
      </c>
      <c r="AU17">
        <f>MIN(AT$8:AT67)</f>
        <v>29.9</v>
      </c>
      <c r="AV17">
        <f t="shared" si="21"/>
        <v>33.444816053511708</v>
      </c>
    </row>
    <row r="18" spans="1:48">
      <c r="A18" s="7">
        <v>30</v>
      </c>
      <c r="B18" s="7" t="s">
        <v>10</v>
      </c>
      <c r="C18" s="7">
        <v>36</v>
      </c>
      <c r="D18" s="7">
        <v>4600</v>
      </c>
      <c r="E18" s="7">
        <v>28.7</v>
      </c>
      <c r="F18" s="7">
        <v>10000000</v>
      </c>
      <c r="G18" s="7">
        <v>92400</v>
      </c>
      <c r="H18" s="7">
        <v>46.7</v>
      </c>
      <c r="I18" s="7">
        <v>43.7</v>
      </c>
      <c r="J18" s="7">
        <v>166000</v>
      </c>
      <c r="K18" s="7">
        <v>15.1</v>
      </c>
      <c r="L18" s="7">
        <v>10000000</v>
      </c>
      <c r="M18" s="7">
        <v>92400</v>
      </c>
      <c r="N18" s="7">
        <v>46.7</v>
      </c>
      <c r="O18" s="2">
        <v>43.7</v>
      </c>
      <c r="P18" s="7">
        <v>166000</v>
      </c>
      <c r="Q18" s="5">
        <v>15.1</v>
      </c>
      <c r="R18" s="7">
        <v>29.7</v>
      </c>
      <c r="S18" s="7">
        <v>1</v>
      </c>
      <c r="T18" s="1">
        <v>152</v>
      </c>
      <c r="U18" s="1">
        <v>152</v>
      </c>
      <c r="V18" s="2">
        <v>15.9</v>
      </c>
      <c r="W18">
        <f t="shared" si="13"/>
        <v>4600</v>
      </c>
      <c r="X18">
        <f t="shared" si="14"/>
        <v>555.55500000000006</v>
      </c>
      <c r="Y18">
        <f t="shared" si="0"/>
        <v>1</v>
      </c>
      <c r="Z18">
        <f t="shared" si="1"/>
        <v>152</v>
      </c>
      <c r="AA18">
        <v>50</v>
      </c>
      <c r="AB18">
        <f t="shared" si="2"/>
        <v>1</v>
      </c>
      <c r="AC18">
        <f t="shared" si="3"/>
        <v>0</v>
      </c>
      <c r="AD18">
        <v>12.7</v>
      </c>
      <c r="AE18">
        <f t="shared" si="4"/>
        <v>1</v>
      </c>
      <c r="AF18">
        <f t="shared" si="15"/>
        <v>211</v>
      </c>
      <c r="AG18">
        <f t="shared" si="5"/>
        <v>200</v>
      </c>
      <c r="AH18">
        <f t="shared" si="6"/>
        <v>0</v>
      </c>
      <c r="AI18">
        <f t="shared" si="7"/>
        <v>44.336849576604294</v>
      </c>
      <c r="AJ18">
        <f t="shared" si="8"/>
        <v>34.995075370813773</v>
      </c>
      <c r="AK18">
        <f t="shared" si="9"/>
        <v>161</v>
      </c>
      <c r="AL18">
        <f t="shared" si="10"/>
        <v>73</v>
      </c>
      <c r="AM18">
        <f t="shared" si="11"/>
        <v>1</v>
      </c>
      <c r="AN18">
        <f t="shared" si="16"/>
        <v>1173</v>
      </c>
      <c r="AO18">
        <f t="shared" si="17"/>
        <v>1035</v>
      </c>
      <c r="AP18">
        <f t="shared" si="12"/>
        <v>125</v>
      </c>
      <c r="AQ18">
        <f t="shared" si="18"/>
        <v>1</v>
      </c>
      <c r="AR18" s="4" t="str">
        <f t="shared" si="19"/>
        <v>Not OK</v>
      </c>
      <c r="AS18" s="7">
        <v>36</v>
      </c>
      <c r="AT18">
        <f t="shared" si="20"/>
        <v>1000</v>
      </c>
      <c r="AU18">
        <f>MIN(AT$8:AT68)</f>
        <v>29.9</v>
      </c>
      <c r="AV18">
        <f t="shared" si="21"/>
        <v>33.444816053511708</v>
      </c>
    </row>
    <row r="19" spans="1:48">
      <c r="A19" s="7">
        <v>31</v>
      </c>
      <c r="B19" s="7" t="s">
        <v>11</v>
      </c>
      <c r="C19" s="7">
        <v>32.6</v>
      </c>
      <c r="D19" s="7">
        <v>4160</v>
      </c>
      <c r="E19" s="7">
        <v>26.9</v>
      </c>
      <c r="F19" s="7">
        <v>9160000</v>
      </c>
      <c r="G19" s="7">
        <v>83900</v>
      </c>
      <c r="H19" s="7">
        <v>47</v>
      </c>
      <c r="I19" s="7">
        <v>43.2</v>
      </c>
      <c r="J19" s="7">
        <v>150000</v>
      </c>
      <c r="K19" s="7">
        <v>13.7</v>
      </c>
      <c r="L19" s="7">
        <v>9160000</v>
      </c>
      <c r="M19" s="7">
        <v>83900</v>
      </c>
      <c r="N19" s="7">
        <v>47</v>
      </c>
      <c r="O19" s="2">
        <v>43.2</v>
      </c>
      <c r="P19" s="7">
        <v>150000</v>
      </c>
      <c r="Q19" s="5">
        <v>13.7</v>
      </c>
      <c r="R19" s="7">
        <v>30</v>
      </c>
      <c r="S19" s="7">
        <v>1</v>
      </c>
      <c r="T19" s="1">
        <v>152</v>
      </c>
      <c r="U19" s="1">
        <v>152</v>
      </c>
      <c r="V19" s="2">
        <v>14.3</v>
      </c>
      <c r="W19">
        <f t="shared" si="13"/>
        <v>4160</v>
      </c>
      <c r="X19">
        <f t="shared" si="14"/>
        <v>555.55500000000006</v>
      </c>
      <c r="Y19">
        <f t="shared" si="0"/>
        <v>1</v>
      </c>
      <c r="Z19">
        <f t="shared" si="1"/>
        <v>152</v>
      </c>
      <c r="AA19">
        <v>50</v>
      </c>
      <c r="AB19">
        <f t="shared" si="2"/>
        <v>1</v>
      </c>
      <c r="AC19">
        <f t="shared" si="3"/>
        <v>0</v>
      </c>
      <c r="AD19">
        <v>12.7</v>
      </c>
      <c r="AE19">
        <f t="shared" si="4"/>
        <v>1</v>
      </c>
      <c r="AF19">
        <f t="shared" si="15"/>
        <v>209</v>
      </c>
      <c r="AG19">
        <f t="shared" si="5"/>
        <v>200</v>
      </c>
      <c r="AH19">
        <f t="shared" si="6"/>
        <v>0</v>
      </c>
      <c r="AI19">
        <f t="shared" si="7"/>
        <v>45.189461779721157</v>
      </c>
      <c r="AJ19">
        <f t="shared" si="8"/>
        <v>35.668042182733906</v>
      </c>
      <c r="AK19">
        <f t="shared" si="9"/>
        <v>148.4</v>
      </c>
      <c r="AL19">
        <f t="shared" si="10"/>
        <v>73</v>
      </c>
      <c r="AM19">
        <f t="shared" si="11"/>
        <v>1</v>
      </c>
      <c r="AN19">
        <f t="shared" si="16"/>
        <v>1060.8</v>
      </c>
      <c r="AO19">
        <f t="shared" si="17"/>
        <v>936</v>
      </c>
      <c r="AP19">
        <f t="shared" si="12"/>
        <v>125</v>
      </c>
      <c r="AQ19">
        <f t="shared" si="18"/>
        <v>1</v>
      </c>
      <c r="AR19" s="4" t="str">
        <f t="shared" si="19"/>
        <v>Not OK</v>
      </c>
      <c r="AS19" s="7">
        <v>32.6</v>
      </c>
      <c r="AT19">
        <f t="shared" si="20"/>
        <v>1000</v>
      </c>
      <c r="AU19">
        <f>MIN(AT$8:AT69)</f>
        <v>29.9</v>
      </c>
      <c r="AV19">
        <f t="shared" si="21"/>
        <v>33.444816053511708</v>
      </c>
    </row>
    <row r="20" spans="1:48">
      <c r="A20" s="7">
        <v>32</v>
      </c>
      <c r="B20" s="7" t="s">
        <v>12</v>
      </c>
      <c r="C20" s="7">
        <v>29.2</v>
      </c>
      <c r="D20" s="7">
        <v>3720</v>
      </c>
      <c r="E20" s="7">
        <v>25.4</v>
      </c>
      <c r="F20" s="7">
        <v>8280000</v>
      </c>
      <c r="G20" s="7">
        <v>75200</v>
      </c>
      <c r="H20" s="7">
        <v>47.2</v>
      </c>
      <c r="I20" s="7">
        <v>42.4</v>
      </c>
      <c r="J20" s="7">
        <v>135000</v>
      </c>
      <c r="K20" s="7">
        <v>12.2</v>
      </c>
      <c r="L20" s="7">
        <v>8280000</v>
      </c>
      <c r="M20" s="7">
        <v>75200</v>
      </c>
      <c r="N20" s="7">
        <v>47.2</v>
      </c>
      <c r="O20" s="2">
        <v>42.4</v>
      </c>
      <c r="P20" s="7">
        <v>135000</v>
      </c>
      <c r="Q20" s="5">
        <v>12.2</v>
      </c>
      <c r="R20" s="7">
        <v>30</v>
      </c>
      <c r="S20" s="7">
        <v>1</v>
      </c>
      <c r="T20" s="1">
        <v>152</v>
      </c>
      <c r="U20" s="1">
        <v>152</v>
      </c>
      <c r="V20" s="2">
        <v>12.7</v>
      </c>
      <c r="W20">
        <f t="shared" si="13"/>
        <v>3720</v>
      </c>
      <c r="X20">
        <f t="shared" si="14"/>
        <v>555.55500000000006</v>
      </c>
      <c r="Y20">
        <f t="shared" si="0"/>
        <v>1</v>
      </c>
      <c r="Z20">
        <f t="shared" si="1"/>
        <v>152</v>
      </c>
      <c r="AA20">
        <v>50</v>
      </c>
      <c r="AB20">
        <f t="shared" si="2"/>
        <v>1</v>
      </c>
      <c r="AC20">
        <f t="shared" si="3"/>
        <v>0</v>
      </c>
      <c r="AD20">
        <v>12.7</v>
      </c>
      <c r="AE20">
        <f t="shared" si="4"/>
        <v>1</v>
      </c>
      <c r="AF20">
        <f t="shared" si="15"/>
        <v>209</v>
      </c>
      <c r="AG20">
        <f t="shared" si="5"/>
        <v>200</v>
      </c>
      <c r="AH20">
        <f t="shared" si="6"/>
        <v>0</v>
      </c>
      <c r="AI20">
        <f t="shared" si="7"/>
        <v>45.189461779721157</v>
      </c>
      <c r="AJ20">
        <f t="shared" si="8"/>
        <v>35.668042182733906</v>
      </c>
      <c r="AK20">
        <f t="shared" si="9"/>
        <v>132.69999999999999</v>
      </c>
      <c r="AL20">
        <f t="shared" si="10"/>
        <v>73</v>
      </c>
      <c r="AM20">
        <f t="shared" si="11"/>
        <v>1</v>
      </c>
      <c r="AN20">
        <f t="shared" si="16"/>
        <v>948.6</v>
      </c>
      <c r="AO20">
        <f t="shared" si="17"/>
        <v>837</v>
      </c>
      <c r="AP20">
        <f t="shared" si="12"/>
        <v>125</v>
      </c>
      <c r="AQ20">
        <f t="shared" si="18"/>
        <v>1</v>
      </c>
      <c r="AR20" s="4" t="str">
        <f t="shared" si="19"/>
        <v>Not OK</v>
      </c>
      <c r="AS20" s="7">
        <v>29.2</v>
      </c>
      <c r="AT20">
        <f t="shared" si="20"/>
        <v>1000</v>
      </c>
      <c r="AU20">
        <f>MIN(AT$8:AT70)</f>
        <v>29.9</v>
      </c>
      <c r="AV20">
        <f t="shared" si="21"/>
        <v>33.444816053511708</v>
      </c>
    </row>
    <row r="21" spans="1:48">
      <c r="A21" s="7">
        <v>33</v>
      </c>
      <c r="B21" s="7" t="s">
        <v>13</v>
      </c>
      <c r="C21" s="7">
        <v>25.6</v>
      </c>
      <c r="D21" s="7">
        <v>3280</v>
      </c>
      <c r="E21" s="7">
        <v>23.8</v>
      </c>
      <c r="F21" s="7">
        <v>7330000</v>
      </c>
      <c r="G21" s="7">
        <v>66500</v>
      </c>
      <c r="H21" s="7">
        <v>47.2</v>
      </c>
      <c r="I21" s="7">
        <v>41.9</v>
      </c>
      <c r="J21" s="7">
        <v>119000</v>
      </c>
      <c r="K21" s="7">
        <v>10.7</v>
      </c>
      <c r="L21" s="7">
        <v>7330000</v>
      </c>
      <c r="M21" s="7">
        <v>66500</v>
      </c>
      <c r="N21" s="7">
        <v>47.2</v>
      </c>
      <c r="O21" s="2">
        <v>41.9</v>
      </c>
      <c r="P21" s="7">
        <v>119000</v>
      </c>
      <c r="Q21" s="5">
        <v>10.7</v>
      </c>
      <c r="R21" s="7">
        <v>30</v>
      </c>
      <c r="S21" s="7">
        <v>1</v>
      </c>
      <c r="T21" s="1">
        <v>152</v>
      </c>
      <c r="U21" s="1">
        <v>152</v>
      </c>
      <c r="V21" s="2">
        <v>11.1</v>
      </c>
      <c r="W21">
        <f t="shared" si="13"/>
        <v>3280</v>
      </c>
      <c r="X21">
        <f t="shared" si="14"/>
        <v>555.55500000000006</v>
      </c>
      <c r="Y21">
        <f t="shared" ref="Y21:Y30" si="22">IF(W21&gt;X21,1,0)</f>
        <v>1</v>
      </c>
      <c r="Z21">
        <f t="shared" ref="Z21:Z30" si="23">U21</f>
        <v>152</v>
      </c>
      <c r="AA21">
        <v>50</v>
      </c>
      <c r="AB21">
        <f t="shared" ref="AB21:AB30" si="24">IF(Z21&gt;AA21,1,0)</f>
        <v>1</v>
      </c>
      <c r="AC21">
        <f t="shared" si="3"/>
        <v>0</v>
      </c>
      <c r="AD21">
        <v>12.7</v>
      </c>
      <c r="AE21">
        <f t="shared" ref="AE21:AE30" si="25">IF(AC21&gt;AD21,0,1)</f>
        <v>1</v>
      </c>
      <c r="AF21">
        <f t="shared" si="15"/>
        <v>209</v>
      </c>
      <c r="AG21">
        <f t="shared" si="5"/>
        <v>200</v>
      </c>
      <c r="AH21">
        <f t="shared" ref="AH21:AH30" si="26">IF(AF21&lt;AG21,1,0)</f>
        <v>0</v>
      </c>
      <c r="AI21">
        <f t="shared" ref="AI21:AI30" si="27">1973920.88/(AF21^2)</f>
        <v>45.189461779721157</v>
      </c>
      <c r="AJ21">
        <f t="shared" ref="AJ21:AJ30" si="28">IF(AF21&gt;133,0.877*AI21,250*0.658^(250/AI21))*0.9</f>
        <v>35.668042182733906</v>
      </c>
      <c r="AK21">
        <f t="shared" ref="AK21:AK30" si="29">ROUND((AJ21*D21)/1000,1)</f>
        <v>117</v>
      </c>
      <c r="AL21">
        <f t="shared" si="10"/>
        <v>73</v>
      </c>
      <c r="AM21">
        <f t="shared" ref="AM21:AM30" si="30">IF(AK21&lt;AL21,0,1)</f>
        <v>1</v>
      </c>
      <c r="AN21">
        <f t="shared" si="16"/>
        <v>836.4</v>
      </c>
      <c r="AO21">
        <f t="shared" si="17"/>
        <v>738</v>
      </c>
      <c r="AP21">
        <f t="shared" si="12"/>
        <v>125</v>
      </c>
      <c r="AQ21">
        <f t="shared" si="18"/>
        <v>1</v>
      </c>
      <c r="AR21" s="4" t="str">
        <f t="shared" ref="AR21:AR30" si="31">IF(SUM(Y21+AE21+AB21+AH21+AM21+AQ21)=6,"OK","Not OK")</f>
        <v>Not OK</v>
      </c>
      <c r="AS21" s="7">
        <v>25.6</v>
      </c>
      <c r="AT21">
        <f t="shared" si="20"/>
        <v>1000</v>
      </c>
      <c r="AU21">
        <f>MIN(AT$8:AT71)</f>
        <v>29.9</v>
      </c>
      <c r="AV21">
        <f t="shared" si="21"/>
        <v>33.444816053511708</v>
      </c>
    </row>
    <row r="22" spans="1:48">
      <c r="A22" s="7">
        <v>34</v>
      </c>
      <c r="B22" s="7" t="s">
        <v>14</v>
      </c>
      <c r="C22" s="7">
        <v>22.2</v>
      </c>
      <c r="D22" s="7">
        <v>2830</v>
      </c>
      <c r="E22" s="7">
        <v>22.2</v>
      </c>
      <c r="F22" s="7">
        <v>6410000</v>
      </c>
      <c r="G22" s="7">
        <v>57500</v>
      </c>
      <c r="H22" s="7">
        <v>47.5</v>
      </c>
      <c r="I22" s="7">
        <v>41.1</v>
      </c>
      <c r="J22" s="7">
        <v>103000</v>
      </c>
      <c r="K22" s="7">
        <v>9.27</v>
      </c>
      <c r="L22" s="7">
        <v>6410000</v>
      </c>
      <c r="M22" s="7">
        <v>57500</v>
      </c>
      <c r="N22" s="7">
        <v>47.5</v>
      </c>
      <c r="O22" s="2">
        <v>41.1</v>
      </c>
      <c r="P22" s="7">
        <v>103000</v>
      </c>
      <c r="Q22" s="5">
        <v>9.27</v>
      </c>
      <c r="R22" s="7">
        <v>30.2</v>
      </c>
      <c r="S22" s="7">
        <v>1</v>
      </c>
      <c r="T22" s="1">
        <v>152</v>
      </c>
      <c r="U22" s="1">
        <v>152</v>
      </c>
      <c r="V22" s="3">
        <v>9.5299999999999994</v>
      </c>
      <c r="W22">
        <f t="shared" si="13"/>
        <v>2830</v>
      </c>
      <c r="X22">
        <f t="shared" si="14"/>
        <v>555.55500000000006</v>
      </c>
      <c r="Y22">
        <f t="shared" si="22"/>
        <v>1</v>
      </c>
      <c r="Z22">
        <f t="shared" si="23"/>
        <v>152</v>
      </c>
      <c r="AA22">
        <v>50</v>
      </c>
      <c r="AB22">
        <f t="shared" si="24"/>
        <v>1</v>
      </c>
      <c r="AC22">
        <f t="shared" si="3"/>
        <v>0</v>
      </c>
      <c r="AD22">
        <v>12.7</v>
      </c>
      <c r="AE22">
        <f t="shared" si="25"/>
        <v>1</v>
      </c>
      <c r="AF22">
        <f t="shared" si="15"/>
        <v>207</v>
      </c>
      <c r="AG22">
        <f t="shared" si="5"/>
        <v>200</v>
      </c>
      <c r="AH22">
        <f t="shared" si="26"/>
        <v>0</v>
      </c>
      <c r="AI22">
        <f t="shared" si="27"/>
        <v>46.066906578916658</v>
      </c>
      <c r="AJ22">
        <f t="shared" si="28"/>
        <v>36.36060936273892</v>
      </c>
      <c r="AK22">
        <f t="shared" si="29"/>
        <v>102.9</v>
      </c>
      <c r="AL22">
        <f t="shared" si="10"/>
        <v>73</v>
      </c>
      <c r="AM22">
        <f t="shared" si="30"/>
        <v>1</v>
      </c>
      <c r="AN22">
        <f t="shared" si="16"/>
        <v>721.65</v>
      </c>
      <c r="AO22">
        <f t="shared" si="17"/>
        <v>636.75</v>
      </c>
      <c r="AP22">
        <f t="shared" si="12"/>
        <v>125</v>
      </c>
      <c r="AQ22">
        <f t="shared" si="18"/>
        <v>1</v>
      </c>
      <c r="AR22" s="4" t="str">
        <f t="shared" si="31"/>
        <v>Not OK</v>
      </c>
      <c r="AS22" s="7">
        <v>22.2</v>
      </c>
      <c r="AT22">
        <f t="shared" si="20"/>
        <v>1000</v>
      </c>
      <c r="AU22">
        <f>MIN(AT$8:AT72)</f>
        <v>29.9</v>
      </c>
      <c r="AV22">
        <f t="shared" si="21"/>
        <v>33.444816053511708</v>
      </c>
    </row>
    <row r="23" spans="1:48">
      <c r="A23" s="7">
        <v>35</v>
      </c>
      <c r="B23" s="7" t="s">
        <v>15</v>
      </c>
      <c r="C23" s="7">
        <v>18.5</v>
      </c>
      <c r="D23" s="7">
        <v>2370</v>
      </c>
      <c r="E23" s="7">
        <v>20.7</v>
      </c>
      <c r="F23" s="7">
        <v>5410000</v>
      </c>
      <c r="G23" s="7">
        <v>48300</v>
      </c>
      <c r="H23" s="7">
        <v>47.8</v>
      </c>
      <c r="I23" s="7">
        <v>40.6</v>
      </c>
      <c r="J23" s="7">
        <v>86200</v>
      </c>
      <c r="K23" s="7">
        <v>7.77</v>
      </c>
      <c r="L23" s="7">
        <v>5410000</v>
      </c>
      <c r="M23" s="7">
        <v>48300</v>
      </c>
      <c r="N23" s="7">
        <v>47.8</v>
      </c>
      <c r="O23" s="2">
        <v>40.6</v>
      </c>
      <c r="P23" s="7">
        <v>86200</v>
      </c>
      <c r="Q23" s="5">
        <v>7.77</v>
      </c>
      <c r="R23" s="7">
        <v>30.2</v>
      </c>
      <c r="S23" s="7">
        <v>1</v>
      </c>
      <c r="T23" s="1">
        <v>152</v>
      </c>
      <c r="U23" s="1">
        <v>152</v>
      </c>
      <c r="V23" s="3">
        <v>7.94</v>
      </c>
      <c r="W23">
        <f t="shared" si="13"/>
        <v>2370</v>
      </c>
      <c r="X23">
        <f t="shared" si="14"/>
        <v>555.55500000000006</v>
      </c>
      <c r="Y23">
        <f t="shared" si="22"/>
        <v>1</v>
      </c>
      <c r="Z23" s="7">
        <f t="shared" si="23"/>
        <v>152</v>
      </c>
      <c r="AA23">
        <v>50</v>
      </c>
      <c r="AB23" s="7">
        <f t="shared" si="24"/>
        <v>1</v>
      </c>
      <c r="AC23">
        <f t="shared" si="3"/>
        <v>0</v>
      </c>
      <c r="AD23">
        <v>12.7</v>
      </c>
      <c r="AE23">
        <f t="shared" si="25"/>
        <v>1</v>
      </c>
      <c r="AF23">
        <f t="shared" si="15"/>
        <v>207</v>
      </c>
      <c r="AG23">
        <f t="shared" si="5"/>
        <v>200</v>
      </c>
      <c r="AH23" s="7">
        <f t="shared" si="26"/>
        <v>0</v>
      </c>
      <c r="AI23">
        <f t="shared" si="27"/>
        <v>46.066906578916658</v>
      </c>
      <c r="AJ23">
        <f t="shared" si="28"/>
        <v>36.36060936273892</v>
      </c>
      <c r="AK23" s="7">
        <f t="shared" si="29"/>
        <v>86.2</v>
      </c>
      <c r="AL23">
        <f t="shared" si="10"/>
        <v>73</v>
      </c>
      <c r="AM23" s="7">
        <f t="shared" si="30"/>
        <v>1</v>
      </c>
      <c r="AN23">
        <f t="shared" si="16"/>
        <v>604.35</v>
      </c>
      <c r="AO23">
        <f t="shared" si="17"/>
        <v>533.25</v>
      </c>
      <c r="AP23">
        <f t="shared" si="12"/>
        <v>125</v>
      </c>
      <c r="AQ23">
        <f t="shared" si="18"/>
        <v>1</v>
      </c>
      <c r="AR23" s="4" t="str">
        <f t="shared" si="31"/>
        <v>Not OK</v>
      </c>
      <c r="AS23" s="7">
        <v>18.5</v>
      </c>
      <c r="AT23">
        <f t="shared" si="20"/>
        <v>1000</v>
      </c>
      <c r="AU23">
        <f>MIN(AT$8:AT73)</f>
        <v>29.9</v>
      </c>
      <c r="AV23">
        <f t="shared" si="21"/>
        <v>33.444816053511708</v>
      </c>
    </row>
    <row r="24" spans="1:48">
      <c r="A24" s="7">
        <v>47</v>
      </c>
      <c r="B24" s="7" t="s">
        <v>16</v>
      </c>
      <c r="C24" s="7">
        <v>40.5</v>
      </c>
      <c r="D24" s="7">
        <v>5160</v>
      </c>
      <c r="E24" s="7">
        <v>35.1</v>
      </c>
      <c r="F24" s="7">
        <v>7410000</v>
      </c>
      <c r="G24" s="7">
        <v>84600</v>
      </c>
      <c r="H24" s="7">
        <v>37.799999999999997</v>
      </c>
      <c r="I24" s="7">
        <v>39.6</v>
      </c>
      <c r="J24" s="7">
        <v>153000</v>
      </c>
      <c r="K24" s="7">
        <v>20.3</v>
      </c>
      <c r="L24" s="7">
        <v>7410000</v>
      </c>
      <c r="M24" s="7">
        <v>84600</v>
      </c>
      <c r="N24" s="7">
        <v>37.799999999999997</v>
      </c>
      <c r="O24" s="2">
        <v>39.6</v>
      </c>
      <c r="P24" s="7">
        <v>153000</v>
      </c>
      <c r="Q24" s="5">
        <v>20.3</v>
      </c>
      <c r="R24" s="7">
        <v>24.7</v>
      </c>
      <c r="S24" s="7">
        <v>1</v>
      </c>
      <c r="T24" s="1">
        <v>127</v>
      </c>
      <c r="U24" s="1">
        <v>127</v>
      </c>
      <c r="V24" s="2">
        <v>22.2</v>
      </c>
      <c r="W24">
        <f t="shared" si="13"/>
        <v>5160</v>
      </c>
      <c r="X24">
        <f t="shared" si="14"/>
        <v>555.55500000000006</v>
      </c>
      <c r="Y24">
        <f t="shared" si="22"/>
        <v>1</v>
      </c>
      <c r="Z24" s="7">
        <f t="shared" si="23"/>
        <v>127</v>
      </c>
      <c r="AA24">
        <v>50</v>
      </c>
      <c r="AB24" s="7">
        <f t="shared" si="24"/>
        <v>1</v>
      </c>
      <c r="AC24">
        <f t="shared" si="3"/>
        <v>0</v>
      </c>
      <c r="AD24">
        <v>12.7</v>
      </c>
      <c r="AE24">
        <f t="shared" si="25"/>
        <v>1</v>
      </c>
      <c r="AF24">
        <f t="shared" si="15"/>
        <v>253</v>
      </c>
      <c r="AG24">
        <f t="shared" si="5"/>
        <v>200</v>
      </c>
      <c r="AH24" s="7">
        <f t="shared" si="26"/>
        <v>0</v>
      </c>
      <c r="AI24">
        <f t="shared" si="27"/>
        <v>30.838177131340903</v>
      </c>
      <c r="AJ24">
        <f t="shared" si="28"/>
        <v>24.340573209767374</v>
      </c>
      <c r="AK24">
        <f t="shared" si="29"/>
        <v>125.6</v>
      </c>
      <c r="AL24">
        <f t="shared" si="10"/>
        <v>73</v>
      </c>
      <c r="AM24">
        <f t="shared" si="30"/>
        <v>1</v>
      </c>
      <c r="AN24">
        <f t="shared" si="16"/>
        <v>1315.8</v>
      </c>
      <c r="AO24">
        <f t="shared" si="17"/>
        <v>1161</v>
      </c>
      <c r="AP24">
        <f t="shared" si="12"/>
        <v>125</v>
      </c>
      <c r="AQ24">
        <f t="shared" si="18"/>
        <v>1</v>
      </c>
      <c r="AR24" s="4" t="str">
        <f t="shared" si="31"/>
        <v>Not OK</v>
      </c>
      <c r="AS24" s="7">
        <v>40.5</v>
      </c>
      <c r="AT24">
        <f t="shared" si="20"/>
        <v>1000</v>
      </c>
      <c r="AU24">
        <f>MIN(AT$8:AT74)</f>
        <v>29.9</v>
      </c>
      <c r="AV24">
        <f t="shared" si="21"/>
        <v>33.444816053511708</v>
      </c>
    </row>
    <row r="25" spans="1:48">
      <c r="A25" s="7">
        <v>48</v>
      </c>
      <c r="B25" s="7" t="s">
        <v>17</v>
      </c>
      <c r="C25" s="7">
        <v>35.1</v>
      </c>
      <c r="D25" s="7">
        <v>4500</v>
      </c>
      <c r="E25" s="7">
        <v>31.8</v>
      </c>
      <c r="F25" s="7">
        <v>6530000</v>
      </c>
      <c r="G25" s="7">
        <v>74100</v>
      </c>
      <c r="H25" s="7">
        <v>38.1</v>
      </c>
      <c r="I25" s="7">
        <v>38.6</v>
      </c>
      <c r="J25" s="7">
        <v>133000</v>
      </c>
      <c r="K25" s="7">
        <v>17.7</v>
      </c>
      <c r="L25" s="7">
        <v>6530000</v>
      </c>
      <c r="M25" s="7">
        <v>74100</v>
      </c>
      <c r="N25" s="7">
        <v>38.1</v>
      </c>
      <c r="O25" s="2">
        <v>38.6</v>
      </c>
      <c r="P25" s="7">
        <v>133000</v>
      </c>
      <c r="Q25" s="5">
        <v>17.7</v>
      </c>
      <c r="R25" s="7">
        <v>24.7</v>
      </c>
      <c r="S25" s="7">
        <v>1</v>
      </c>
      <c r="T25" s="1">
        <v>127</v>
      </c>
      <c r="U25" s="1">
        <v>127</v>
      </c>
      <c r="V25" s="2">
        <v>19.100000000000001</v>
      </c>
      <c r="W25">
        <f t="shared" si="13"/>
        <v>4500</v>
      </c>
      <c r="X25">
        <f t="shared" si="14"/>
        <v>555.55500000000006</v>
      </c>
      <c r="Y25">
        <f t="shared" si="22"/>
        <v>1</v>
      </c>
      <c r="Z25">
        <f t="shared" si="23"/>
        <v>127</v>
      </c>
      <c r="AA25">
        <v>50</v>
      </c>
      <c r="AB25">
        <f t="shared" si="24"/>
        <v>1</v>
      </c>
      <c r="AC25">
        <f t="shared" si="3"/>
        <v>0</v>
      </c>
      <c r="AD25">
        <v>12.7</v>
      </c>
      <c r="AE25">
        <f t="shared" si="25"/>
        <v>1</v>
      </c>
      <c r="AF25">
        <f t="shared" si="15"/>
        <v>253</v>
      </c>
      <c r="AG25">
        <f t="shared" si="5"/>
        <v>200</v>
      </c>
      <c r="AH25">
        <f t="shared" si="26"/>
        <v>0</v>
      </c>
      <c r="AI25">
        <f t="shared" si="27"/>
        <v>30.838177131340903</v>
      </c>
      <c r="AJ25">
        <f t="shared" si="28"/>
        <v>24.340573209767374</v>
      </c>
      <c r="AK25">
        <f t="shared" si="29"/>
        <v>109.5</v>
      </c>
      <c r="AL25">
        <f t="shared" si="10"/>
        <v>73</v>
      </c>
      <c r="AM25">
        <f t="shared" si="30"/>
        <v>1</v>
      </c>
      <c r="AN25">
        <f t="shared" si="16"/>
        <v>1147.5</v>
      </c>
      <c r="AO25">
        <f t="shared" si="17"/>
        <v>1012.5</v>
      </c>
      <c r="AP25">
        <f t="shared" si="12"/>
        <v>125</v>
      </c>
      <c r="AQ25">
        <f t="shared" si="18"/>
        <v>1</v>
      </c>
      <c r="AR25" s="4" t="str">
        <f t="shared" si="31"/>
        <v>Not OK</v>
      </c>
      <c r="AS25" s="7">
        <v>35.1</v>
      </c>
      <c r="AT25">
        <f t="shared" si="20"/>
        <v>1000</v>
      </c>
      <c r="AU25">
        <f>MIN(AT$8:AT75)</f>
        <v>29.9</v>
      </c>
      <c r="AV25">
        <f t="shared" si="21"/>
        <v>33.444816053511708</v>
      </c>
    </row>
    <row r="26" spans="1:48">
      <c r="A26" s="7">
        <v>49</v>
      </c>
      <c r="B26" s="7" t="s">
        <v>18</v>
      </c>
      <c r="C26" s="7">
        <v>29.8</v>
      </c>
      <c r="D26" s="7">
        <v>3810</v>
      </c>
      <c r="E26" s="7">
        <v>28.7</v>
      </c>
      <c r="F26" s="7">
        <v>5660000</v>
      </c>
      <c r="G26" s="7">
        <v>63100</v>
      </c>
      <c r="H26" s="7">
        <v>38.6</v>
      </c>
      <c r="I26" s="7">
        <v>37.299999999999997</v>
      </c>
      <c r="J26" s="7">
        <v>114000</v>
      </c>
      <c r="K26" s="7">
        <v>15</v>
      </c>
      <c r="L26" s="7">
        <v>5660000</v>
      </c>
      <c r="M26" s="7">
        <v>63100</v>
      </c>
      <c r="N26" s="7">
        <v>38.6</v>
      </c>
      <c r="O26" s="2">
        <v>37.299999999999997</v>
      </c>
      <c r="P26" s="7">
        <v>114000</v>
      </c>
      <c r="Q26" s="6">
        <v>15</v>
      </c>
      <c r="R26" s="7">
        <v>24.8</v>
      </c>
      <c r="S26" s="7">
        <v>1</v>
      </c>
      <c r="T26" s="1">
        <v>127</v>
      </c>
      <c r="U26" s="1">
        <v>127</v>
      </c>
      <c r="V26" s="2">
        <v>15.9</v>
      </c>
      <c r="W26">
        <f t="shared" si="13"/>
        <v>3810</v>
      </c>
      <c r="X26">
        <f t="shared" si="14"/>
        <v>555.55500000000006</v>
      </c>
      <c r="Y26">
        <f t="shared" si="22"/>
        <v>1</v>
      </c>
      <c r="Z26">
        <f t="shared" si="23"/>
        <v>127</v>
      </c>
      <c r="AA26">
        <v>50</v>
      </c>
      <c r="AB26">
        <f t="shared" si="24"/>
        <v>1</v>
      </c>
      <c r="AC26">
        <f t="shared" si="3"/>
        <v>0</v>
      </c>
      <c r="AD26">
        <v>12.7</v>
      </c>
      <c r="AE26">
        <f t="shared" si="25"/>
        <v>1</v>
      </c>
      <c r="AF26">
        <f t="shared" si="15"/>
        <v>252</v>
      </c>
      <c r="AG26">
        <f t="shared" si="5"/>
        <v>200</v>
      </c>
      <c r="AH26">
        <f t="shared" si="26"/>
        <v>0</v>
      </c>
      <c r="AI26">
        <f t="shared" si="27"/>
        <v>31.083410178886368</v>
      </c>
      <c r="AJ26">
        <f t="shared" si="28"/>
        <v>24.534135654195012</v>
      </c>
      <c r="AK26">
        <f t="shared" si="29"/>
        <v>93.5</v>
      </c>
      <c r="AL26">
        <f t="shared" si="10"/>
        <v>73</v>
      </c>
      <c r="AM26">
        <f t="shared" si="30"/>
        <v>1</v>
      </c>
      <c r="AN26">
        <f t="shared" si="16"/>
        <v>971.55</v>
      </c>
      <c r="AO26">
        <f t="shared" si="17"/>
        <v>857.25</v>
      </c>
      <c r="AP26">
        <f t="shared" si="12"/>
        <v>125</v>
      </c>
      <c r="AQ26">
        <f t="shared" si="18"/>
        <v>1</v>
      </c>
      <c r="AR26" s="4" t="str">
        <f t="shared" si="31"/>
        <v>Not OK</v>
      </c>
      <c r="AS26" s="7">
        <v>29.8</v>
      </c>
      <c r="AT26">
        <f t="shared" si="20"/>
        <v>1000</v>
      </c>
      <c r="AU26">
        <f>MIN(AT$8:AT76)</f>
        <v>29.9</v>
      </c>
      <c r="AV26">
        <f t="shared" si="21"/>
        <v>33.444816053511708</v>
      </c>
    </row>
    <row r="27" spans="1:48">
      <c r="A27" s="7">
        <v>50</v>
      </c>
      <c r="B27" s="7" t="s">
        <v>19</v>
      </c>
      <c r="C27" s="7">
        <v>24.1</v>
      </c>
      <c r="D27" s="7">
        <v>3090</v>
      </c>
      <c r="E27" s="7">
        <v>25.4</v>
      </c>
      <c r="F27" s="7">
        <v>4700000</v>
      </c>
      <c r="G27" s="7">
        <v>51600</v>
      </c>
      <c r="H27" s="7">
        <v>38.9</v>
      </c>
      <c r="I27" s="7">
        <v>36.1</v>
      </c>
      <c r="J27" s="7">
        <v>92800</v>
      </c>
      <c r="K27" s="7">
        <v>12.2</v>
      </c>
      <c r="L27" s="7">
        <v>4700000</v>
      </c>
      <c r="M27" s="7">
        <v>51600</v>
      </c>
      <c r="N27" s="7">
        <v>38.9</v>
      </c>
      <c r="O27" s="2">
        <v>36.1</v>
      </c>
      <c r="P27" s="7">
        <v>92800</v>
      </c>
      <c r="Q27" s="5">
        <v>12.2</v>
      </c>
      <c r="R27" s="7">
        <v>24.9</v>
      </c>
      <c r="S27" s="7">
        <v>1</v>
      </c>
      <c r="T27" s="1">
        <v>127</v>
      </c>
      <c r="U27" s="1">
        <v>127</v>
      </c>
      <c r="V27" s="2">
        <v>12.7</v>
      </c>
      <c r="W27">
        <f t="shared" si="13"/>
        <v>3090</v>
      </c>
      <c r="X27">
        <f t="shared" si="14"/>
        <v>555.55500000000006</v>
      </c>
      <c r="Y27">
        <f t="shared" si="22"/>
        <v>1</v>
      </c>
      <c r="Z27">
        <f t="shared" si="23"/>
        <v>127</v>
      </c>
      <c r="AA27">
        <v>50</v>
      </c>
      <c r="AB27">
        <f t="shared" si="24"/>
        <v>1</v>
      </c>
      <c r="AC27">
        <f t="shared" si="3"/>
        <v>0</v>
      </c>
      <c r="AD27">
        <v>12.7</v>
      </c>
      <c r="AE27">
        <f t="shared" si="25"/>
        <v>1</v>
      </c>
      <c r="AF27">
        <f t="shared" si="15"/>
        <v>251</v>
      </c>
      <c r="AG27">
        <f t="shared" si="5"/>
        <v>200</v>
      </c>
      <c r="AH27">
        <f t="shared" si="26"/>
        <v>0</v>
      </c>
      <c r="AI27">
        <f t="shared" si="27"/>
        <v>31.331580133648671</v>
      </c>
      <c r="AJ27">
        <f t="shared" si="28"/>
        <v>24.730016199488897</v>
      </c>
      <c r="AK27">
        <f t="shared" si="29"/>
        <v>76.400000000000006</v>
      </c>
      <c r="AL27">
        <f t="shared" si="10"/>
        <v>73</v>
      </c>
      <c r="AM27">
        <f t="shared" si="30"/>
        <v>1</v>
      </c>
      <c r="AN27">
        <f t="shared" si="16"/>
        <v>787.95</v>
      </c>
      <c r="AO27">
        <f t="shared" si="17"/>
        <v>695.25</v>
      </c>
      <c r="AP27">
        <f t="shared" si="12"/>
        <v>125</v>
      </c>
      <c r="AQ27">
        <f t="shared" si="18"/>
        <v>1</v>
      </c>
      <c r="AR27" s="4" t="str">
        <f t="shared" si="31"/>
        <v>Not OK</v>
      </c>
      <c r="AS27" s="7">
        <v>24.1</v>
      </c>
      <c r="AT27">
        <f t="shared" si="20"/>
        <v>1000</v>
      </c>
      <c r="AU27">
        <f>MIN(AT$8:AT77)</f>
        <v>29.9</v>
      </c>
      <c r="AV27">
        <f t="shared" si="21"/>
        <v>33.444816053511708</v>
      </c>
    </row>
    <row r="28" spans="1:48">
      <c r="A28" s="7">
        <v>51</v>
      </c>
      <c r="B28" s="7" t="s">
        <v>20</v>
      </c>
      <c r="C28" s="7">
        <v>21.3</v>
      </c>
      <c r="D28" s="7">
        <v>2720</v>
      </c>
      <c r="E28" s="7">
        <v>23.8</v>
      </c>
      <c r="F28" s="7">
        <v>4160000</v>
      </c>
      <c r="G28" s="7">
        <v>45600</v>
      </c>
      <c r="H28" s="7">
        <v>39.1</v>
      </c>
      <c r="I28" s="7">
        <v>35.6</v>
      </c>
      <c r="J28" s="7">
        <v>81900</v>
      </c>
      <c r="K28" s="7">
        <v>10.7</v>
      </c>
      <c r="L28" s="7">
        <v>4160000</v>
      </c>
      <c r="M28" s="7">
        <v>45600</v>
      </c>
      <c r="N28" s="7">
        <v>39.1</v>
      </c>
      <c r="O28" s="2">
        <v>35.6</v>
      </c>
      <c r="P28" s="7">
        <v>81900</v>
      </c>
      <c r="Q28" s="5">
        <v>10.7</v>
      </c>
      <c r="R28" s="7">
        <v>25</v>
      </c>
      <c r="S28" s="7">
        <v>1</v>
      </c>
      <c r="T28" s="1">
        <v>127</v>
      </c>
      <c r="U28" s="1">
        <v>127</v>
      </c>
      <c r="V28" s="2">
        <v>11.1</v>
      </c>
      <c r="W28">
        <f t="shared" si="13"/>
        <v>2720</v>
      </c>
      <c r="X28">
        <f t="shared" si="14"/>
        <v>555.55500000000006</v>
      </c>
      <c r="Y28">
        <f t="shared" si="22"/>
        <v>1</v>
      </c>
      <c r="Z28">
        <f t="shared" si="23"/>
        <v>127</v>
      </c>
      <c r="AA28">
        <v>50</v>
      </c>
      <c r="AB28">
        <f t="shared" si="24"/>
        <v>1</v>
      </c>
      <c r="AC28">
        <f t="shared" si="3"/>
        <v>0</v>
      </c>
      <c r="AD28">
        <v>12.7</v>
      </c>
      <c r="AE28">
        <f t="shared" si="25"/>
        <v>1</v>
      </c>
      <c r="AF28">
        <f t="shared" si="15"/>
        <v>250</v>
      </c>
      <c r="AG28">
        <f t="shared" si="5"/>
        <v>200</v>
      </c>
      <c r="AH28">
        <f t="shared" si="26"/>
        <v>0</v>
      </c>
      <c r="AI28">
        <f t="shared" si="27"/>
        <v>31.582734079999998</v>
      </c>
      <c r="AJ28">
        <f t="shared" si="28"/>
        <v>24.928252009344</v>
      </c>
      <c r="AK28">
        <f t="shared" si="29"/>
        <v>67.8</v>
      </c>
      <c r="AL28">
        <f t="shared" si="10"/>
        <v>73</v>
      </c>
      <c r="AM28">
        <f t="shared" si="30"/>
        <v>0</v>
      </c>
      <c r="AN28">
        <f t="shared" si="16"/>
        <v>693.6</v>
      </c>
      <c r="AO28">
        <f t="shared" si="17"/>
        <v>612</v>
      </c>
      <c r="AP28">
        <f t="shared" si="12"/>
        <v>125</v>
      </c>
      <c r="AQ28">
        <f t="shared" si="18"/>
        <v>1</v>
      </c>
      <c r="AR28" s="4" t="str">
        <f t="shared" si="31"/>
        <v>Not OK</v>
      </c>
      <c r="AS28" s="7">
        <v>21.3</v>
      </c>
      <c r="AT28">
        <f t="shared" si="20"/>
        <v>1000</v>
      </c>
      <c r="AU28">
        <f>MIN(AT$8:AT78)</f>
        <v>29.9</v>
      </c>
      <c r="AV28">
        <f t="shared" si="21"/>
        <v>33.444816053511708</v>
      </c>
    </row>
    <row r="29" spans="1:48">
      <c r="A29" s="7">
        <v>52</v>
      </c>
      <c r="B29" s="7" t="s">
        <v>21</v>
      </c>
      <c r="C29" s="7">
        <v>18.3</v>
      </c>
      <c r="D29" s="7">
        <v>2350</v>
      </c>
      <c r="E29" s="7">
        <v>22.2</v>
      </c>
      <c r="F29" s="7">
        <v>3650000</v>
      </c>
      <c r="G29" s="7">
        <v>39500</v>
      </c>
      <c r="H29" s="7">
        <v>39.4</v>
      </c>
      <c r="I29" s="7">
        <v>34.799999999999997</v>
      </c>
      <c r="J29" s="7">
        <v>71000</v>
      </c>
      <c r="K29" s="7">
        <v>9.27</v>
      </c>
      <c r="L29" s="7">
        <v>3650000</v>
      </c>
      <c r="M29" s="7">
        <v>39500</v>
      </c>
      <c r="N29" s="7">
        <v>39.4</v>
      </c>
      <c r="O29" s="2">
        <v>34.799999999999997</v>
      </c>
      <c r="P29" s="7">
        <v>71000</v>
      </c>
      <c r="Q29" s="5">
        <v>9.27</v>
      </c>
      <c r="R29" s="7">
        <v>25</v>
      </c>
      <c r="S29" s="7">
        <v>1</v>
      </c>
      <c r="T29" s="1">
        <v>127</v>
      </c>
      <c r="U29" s="1">
        <v>127</v>
      </c>
      <c r="V29" s="3">
        <v>9.5299999999999994</v>
      </c>
      <c r="W29">
        <f t="shared" si="13"/>
        <v>2350</v>
      </c>
      <c r="X29">
        <f t="shared" si="14"/>
        <v>555.55500000000006</v>
      </c>
      <c r="Y29">
        <f t="shared" si="22"/>
        <v>1</v>
      </c>
      <c r="Z29">
        <f t="shared" si="23"/>
        <v>127</v>
      </c>
      <c r="AA29">
        <v>50</v>
      </c>
      <c r="AB29">
        <f t="shared" si="24"/>
        <v>1</v>
      </c>
      <c r="AC29">
        <f t="shared" si="3"/>
        <v>0</v>
      </c>
      <c r="AD29">
        <v>12.7</v>
      </c>
      <c r="AE29">
        <f t="shared" si="25"/>
        <v>1</v>
      </c>
      <c r="AF29">
        <f t="shared" si="15"/>
        <v>250</v>
      </c>
      <c r="AG29">
        <f t="shared" si="5"/>
        <v>200</v>
      </c>
      <c r="AH29">
        <f t="shared" si="26"/>
        <v>0</v>
      </c>
      <c r="AI29">
        <f t="shared" si="27"/>
        <v>31.582734079999998</v>
      </c>
      <c r="AJ29">
        <f t="shared" si="28"/>
        <v>24.928252009344</v>
      </c>
      <c r="AK29">
        <f t="shared" si="29"/>
        <v>58.6</v>
      </c>
      <c r="AL29">
        <f t="shared" si="10"/>
        <v>73</v>
      </c>
      <c r="AM29">
        <f t="shared" si="30"/>
        <v>0</v>
      </c>
      <c r="AN29">
        <f t="shared" si="16"/>
        <v>599.25</v>
      </c>
      <c r="AO29">
        <f t="shared" si="17"/>
        <v>528.75</v>
      </c>
      <c r="AP29">
        <f t="shared" si="12"/>
        <v>125</v>
      </c>
      <c r="AQ29">
        <f t="shared" si="18"/>
        <v>1</v>
      </c>
      <c r="AR29" s="4" t="str">
        <f t="shared" si="31"/>
        <v>Not OK</v>
      </c>
      <c r="AS29" s="7">
        <v>18.3</v>
      </c>
      <c r="AT29">
        <f t="shared" si="20"/>
        <v>1000</v>
      </c>
      <c r="AU29">
        <f>MIN(AT$8:AT79)</f>
        <v>29.9</v>
      </c>
      <c r="AV29">
        <f t="shared" si="21"/>
        <v>33.444816053511708</v>
      </c>
    </row>
    <row r="30" spans="1:48">
      <c r="A30" s="7">
        <v>53</v>
      </c>
      <c r="B30" s="7" t="s">
        <v>22</v>
      </c>
      <c r="C30" s="7">
        <v>15.3</v>
      </c>
      <c r="D30" s="7">
        <v>1980</v>
      </c>
      <c r="E30" s="7">
        <v>20.7</v>
      </c>
      <c r="F30" s="7">
        <v>3100000</v>
      </c>
      <c r="G30" s="7">
        <v>33400</v>
      </c>
      <c r="H30" s="7">
        <v>39.6</v>
      </c>
      <c r="I30" s="7">
        <v>34.299999999999997</v>
      </c>
      <c r="J30" s="7">
        <v>59800</v>
      </c>
      <c r="K30" s="7">
        <v>7.8</v>
      </c>
      <c r="L30" s="7">
        <v>3100000</v>
      </c>
      <c r="M30" s="7">
        <v>33400</v>
      </c>
      <c r="N30" s="7">
        <v>39.6</v>
      </c>
      <c r="O30" s="2">
        <v>34.299999999999997</v>
      </c>
      <c r="P30" s="7">
        <v>59800</v>
      </c>
      <c r="Q30" s="8">
        <v>7.8</v>
      </c>
      <c r="R30" s="7">
        <v>25.1</v>
      </c>
      <c r="S30" s="7">
        <v>1</v>
      </c>
      <c r="T30" s="1">
        <v>127</v>
      </c>
      <c r="U30" s="1">
        <v>127</v>
      </c>
      <c r="V30" s="3">
        <v>7.94</v>
      </c>
      <c r="W30">
        <f t="shared" si="13"/>
        <v>1980</v>
      </c>
      <c r="X30">
        <f t="shared" si="14"/>
        <v>555.55500000000006</v>
      </c>
      <c r="Y30">
        <f t="shared" si="22"/>
        <v>1</v>
      </c>
      <c r="Z30">
        <f t="shared" si="23"/>
        <v>127</v>
      </c>
      <c r="AA30">
        <v>50</v>
      </c>
      <c r="AB30">
        <f t="shared" si="24"/>
        <v>1</v>
      </c>
      <c r="AC30">
        <f t="shared" si="3"/>
        <v>0</v>
      </c>
      <c r="AD30">
        <v>12.7</v>
      </c>
      <c r="AE30">
        <f t="shared" si="25"/>
        <v>1</v>
      </c>
      <c r="AF30">
        <f t="shared" si="15"/>
        <v>249</v>
      </c>
      <c r="AG30">
        <f t="shared" si="5"/>
        <v>200</v>
      </c>
      <c r="AH30">
        <f t="shared" si="26"/>
        <v>0</v>
      </c>
      <c r="AI30">
        <f t="shared" si="27"/>
        <v>31.836920049676618</v>
      </c>
      <c r="AJ30">
        <f t="shared" si="28"/>
        <v>25.128880995209755</v>
      </c>
      <c r="AK30">
        <f t="shared" si="29"/>
        <v>49.8</v>
      </c>
      <c r="AL30">
        <f t="shared" si="10"/>
        <v>73</v>
      </c>
      <c r="AM30">
        <f t="shared" si="30"/>
        <v>0</v>
      </c>
      <c r="AN30">
        <f t="shared" si="16"/>
        <v>504.9</v>
      </c>
      <c r="AO30">
        <f t="shared" si="17"/>
        <v>445.5</v>
      </c>
      <c r="AP30">
        <f t="shared" si="12"/>
        <v>125</v>
      </c>
      <c r="AQ30">
        <f t="shared" si="18"/>
        <v>1</v>
      </c>
      <c r="AR30" s="4" t="str">
        <f t="shared" si="31"/>
        <v>Not OK</v>
      </c>
      <c r="AS30" s="7">
        <v>15.3</v>
      </c>
      <c r="AT30">
        <f t="shared" si="20"/>
        <v>1000</v>
      </c>
      <c r="AU30">
        <f>MIN(AT$8:AT80)</f>
        <v>29.9</v>
      </c>
      <c r="AV30">
        <f t="shared" si="21"/>
        <v>33.444816053511708</v>
      </c>
    </row>
    <row r="31" spans="1:48">
      <c r="A31" s="7">
        <v>65</v>
      </c>
      <c r="B31" s="7" t="s">
        <v>34</v>
      </c>
      <c r="C31" s="7">
        <v>27.5</v>
      </c>
      <c r="D31" s="7">
        <v>3510</v>
      </c>
      <c r="E31" s="7">
        <v>28.7</v>
      </c>
      <c r="F31" s="7">
        <v>3170000</v>
      </c>
      <c r="G31" s="7">
        <v>45700</v>
      </c>
      <c r="H31" s="7">
        <v>30</v>
      </c>
      <c r="I31" s="7">
        <v>32.299999999999997</v>
      </c>
      <c r="J31" s="7">
        <v>82300</v>
      </c>
      <c r="K31" s="7">
        <v>17.3</v>
      </c>
      <c r="L31" s="7">
        <v>3170000</v>
      </c>
      <c r="M31" s="7">
        <v>45700</v>
      </c>
      <c r="N31" s="7">
        <v>30</v>
      </c>
      <c r="O31" s="2">
        <v>32.299999999999997</v>
      </c>
      <c r="P31" s="7">
        <v>82300</v>
      </c>
      <c r="Q31" s="5">
        <v>17.3</v>
      </c>
      <c r="R31" s="7">
        <v>19.7</v>
      </c>
      <c r="S31" s="7">
        <v>1</v>
      </c>
      <c r="T31" s="1">
        <v>102</v>
      </c>
      <c r="U31" s="1">
        <v>102</v>
      </c>
      <c r="V31" s="2">
        <v>19.100000000000001</v>
      </c>
      <c r="W31">
        <f t="shared" si="13"/>
        <v>3510</v>
      </c>
      <c r="X31">
        <f t="shared" si="14"/>
        <v>555.55500000000006</v>
      </c>
      <c r="Y31">
        <f t="shared" ref="Y31:Y44" si="32">IF(W31&gt;X31,1,0)</f>
        <v>1</v>
      </c>
      <c r="Z31">
        <f t="shared" ref="Z31:Z44" si="33">U31</f>
        <v>102</v>
      </c>
      <c r="AA31">
        <v>50</v>
      </c>
      <c r="AB31">
        <f t="shared" ref="AB31:AB44" si="34">IF(Z31&gt;AA31,1,0)</f>
        <v>1</v>
      </c>
      <c r="AC31">
        <f t="shared" si="3"/>
        <v>0</v>
      </c>
      <c r="AD31">
        <v>12.7</v>
      </c>
      <c r="AE31">
        <f t="shared" ref="AE31:AE44" si="35">IF(AC31&gt;AD31,0,1)</f>
        <v>1</v>
      </c>
      <c r="AF31">
        <f t="shared" si="15"/>
        <v>318</v>
      </c>
      <c r="AG31">
        <f t="shared" si="5"/>
        <v>200</v>
      </c>
      <c r="AH31">
        <f t="shared" ref="AH31:AH44" si="36">IF(AF31&lt;AG31,1,0)</f>
        <v>0</v>
      </c>
      <c r="AI31">
        <f t="shared" ref="AI31:AI44" si="37">1973920.88/(AF31^2)</f>
        <v>19.519806178553061</v>
      </c>
      <c r="AJ31">
        <f t="shared" ref="AJ31:AJ44" si="38">IF(AF31&gt;133,0.877*AI31,250*0.658^(250/AI31))*0.9</f>
        <v>15.406983016731932</v>
      </c>
      <c r="AK31">
        <f t="shared" ref="AK31:AK44" si="39">ROUND((AJ31*D31)/1000,1)</f>
        <v>54.1</v>
      </c>
      <c r="AL31">
        <f t="shared" si="10"/>
        <v>73</v>
      </c>
      <c r="AM31">
        <f t="shared" ref="AM31:AM44" si="40">IF(AK31&lt;AL31,0,1)</f>
        <v>0</v>
      </c>
      <c r="AN31">
        <f t="shared" si="16"/>
        <v>895.05</v>
      </c>
      <c r="AO31">
        <f t="shared" si="17"/>
        <v>789.75</v>
      </c>
      <c r="AP31">
        <f t="shared" si="12"/>
        <v>125</v>
      </c>
      <c r="AQ31">
        <f t="shared" si="18"/>
        <v>1</v>
      </c>
      <c r="AR31" s="4" t="str">
        <f t="shared" ref="AR31:AR44" si="41">IF(SUM(Y31+AE31+AB31+AH31+AM31+AQ31)=6,"OK","Not OK")</f>
        <v>Not OK</v>
      </c>
      <c r="AS31" s="7">
        <v>27.5</v>
      </c>
      <c r="AT31">
        <f t="shared" si="20"/>
        <v>1000</v>
      </c>
      <c r="AU31">
        <f>MIN(AT$8:AT81)</f>
        <v>29.9</v>
      </c>
      <c r="AV31">
        <f t="shared" si="21"/>
        <v>33.444816053511708</v>
      </c>
    </row>
    <row r="32" spans="1:48">
      <c r="A32" s="7">
        <v>66</v>
      </c>
      <c r="B32" s="7" t="s">
        <v>35</v>
      </c>
      <c r="C32" s="7">
        <v>23.4</v>
      </c>
      <c r="D32" s="7">
        <v>2970</v>
      </c>
      <c r="E32" s="7">
        <v>25.4</v>
      </c>
      <c r="F32" s="7">
        <v>2759999.9999999995</v>
      </c>
      <c r="G32" s="7">
        <v>39000</v>
      </c>
      <c r="H32" s="7">
        <v>30.5</v>
      </c>
      <c r="I32" s="7">
        <v>31</v>
      </c>
      <c r="J32" s="7">
        <v>70100</v>
      </c>
      <c r="K32" s="7">
        <v>14.6</v>
      </c>
      <c r="L32" s="7">
        <v>2759999.9999999995</v>
      </c>
      <c r="M32" s="7">
        <v>39000</v>
      </c>
      <c r="N32" s="7">
        <v>30.5</v>
      </c>
      <c r="O32" s="2">
        <v>31</v>
      </c>
      <c r="P32" s="7">
        <v>70100</v>
      </c>
      <c r="Q32" s="5">
        <v>14.6</v>
      </c>
      <c r="R32" s="7">
        <v>19.7</v>
      </c>
      <c r="S32" s="7">
        <v>1</v>
      </c>
      <c r="T32" s="1">
        <v>102</v>
      </c>
      <c r="U32" s="1">
        <v>102</v>
      </c>
      <c r="V32" s="2">
        <v>15.9</v>
      </c>
      <c r="W32">
        <f t="shared" ref="W32:W58" si="42">D32</f>
        <v>2970</v>
      </c>
      <c r="X32">
        <f t="shared" si="14"/>
        <v>555.55500000000006</v>
      </c>
      <c r="Y32">
        <f t="shared" si="32"/>
        <v>1</v>
      </c>
      <c r="Z32">
        <f t="shared" si="33"/>
        <v>102</v>
      </c>
      <c r="AA32">
        <v>50</v>
      </c>
      <c r="AB32">
        <f t="shared" si="34"/>
        <v>1</v>
      </c>
      <c r="AC32">
        <f t="shared" si="3"/>
        <v>0</v>
      </c>
      <c r="AD32">
        <v>12.7</v>
      </c>
      <c r="AE32">
        <f t="shared" si="35"/>
        <v>1</v>
      </c>
      <c r="AF32">
        <f t="shared" si="15"/>
        <v>318</v>
      </c>
      <c r="AG32">
        <f t="shared" si="5"/>
        <v>200</v>
      </c>
      <c r="AH32">
        <f t="shared" si="36"/>
        <v>0</v>
      </c>
      <c r="AI32">
        <f t="shared" si="37"/>
        <v>19.519806178553061</v>
      </c>
      <c r="AJ32">
        <f t="shared" si="38"/>
        <v>15.406983016731932</v>
      </c>
      <c r="AK32">
        <f t="shared" si="39"/>
        <v>45.8</v>
      </c>
      <c r="AL32">
        <f t="shared" si="10"/>
        <v>73</v>
      </c>
      <c r="AM32">
        <f t="shared" si="40"/>
        <v>0</v>
      </c>
      <c r="AN32">
        <f t="shared" si="16"/>
        <v>757.35</v>
      </c>
      <c r="AO32">
        <f t="shared" si="17"/>
        <v>668.25</v>
      </c>
      <c r="AP32">
        <f t="shared" si="12"/>
        <v>125</v>
      </c>
      <c r="AQ32">
        <f t="shared" si="18"/>
        <v>1</v>
      </c>
      <c r="AR32" s="4" t="str">
        <f t="shared" si="41"/>
        <v>Not OK</v>
      </c>
      <c r="AS32" s="7">
        <v>23.4</v>
      </c>
      <c r="AT32">
        <f t="shared" ref="AT32:AT58" si="43">IF(SUM(Y32+AE32+AB32+AH32+AM32+AQ32)=6,AS32,1000)</f>
        <v>1000</v>
      </c>
      <c r="AU32">
        <f>MIN(AT$8:AT82)</f>
        <v>29.9</v>
      </c>
      <c r="AV32">
        <f t="shared" si="21"/>
        <v>33.444816053511708</v>
      </c>
    </row>
    <row r="33" spans="1:48">
      <c r="A33" s="7">
        <v>67</v>
      </c>
      <c r="B33" s="7" t="s">
        <v>36</v>
      </c>
      <c r="C33" s="7">
        <v>19</v>
      </c>
      <c r="D33" s="7">
        <v>2420</v>
      </c>
      <c r="E33" s="7">
        <v>22.2</v>
      </c>
      <c r="F33" s="7">
        <v>2300000</v>
      </c>
      <c r="G33" s="7">
        <v>32100</v>
      </c>
      <c r="H33" s="7">
        <v>30.7</v>
      </c>
      <c r="I33" s="7">
        <v>30</v>
      </c>
      <c r="J33" s="7">
        <v>57400</v>
      </c>
      <c r="K33" s="7">
        <v>11.9</v>
      </c>
      <c r="L33" s="7">
        <v>2300000</v>
      </c>
      <c r="M33" s="7">
        <v>32100</v>
      </c>
      <c r="N33" s="7">
        <v>30.7</v>
      </c>
      <c r="O33" s="2">
        <v>30</v>
      </c>
      <c r="P33" s="7">
        <v>57400</v>
      </c>
      <c r="Q33" s="5">
        <v>11.9</v>
      </c>
      <c r="R33" s="7">
        <v>19.7</v>
      </c>
      <c r="S33" s="7">
        <v>1</v>
      </c>
      <c r="T33" s="1">
        <v>102</v>
      </c>
      <c r="U33" s="1">
        <v>102</v>
      </c>
      <c r="V33" s="2">
        <v>12.7</v>
      </c>
      <c r="W33">
        <f t="shared" si="42"/>
        <v>2420</v>
      </c>
      <c r="X33">
        <f t="shared" si="14"/>
        <v>555.55500000000006</v>
      </c>
      <c r="Y33">
        <f t="shared" si="32"/>
        <v>1</v>
      </c>
      <c r="Z33">
        <f t="shared" si="33"/>
        <v>102</v>
      </c>
      <c r="AA33">
        <v>50</v>
      </c>
      <c r="AB33">
        <f t="shared" si="34"/>
        <v>1</v>
      </c>
      <c r="AC33">
        <f t="shared" si="3"/>
        <v>0</v>
      </c>
      <c r="AD33">
        <v>12.7</v>
      </c>
      <c r="AE33">
        <f t="shared" si="35"/>
        <v>1</v>
      </c>
      <c r="AF33">
        <f t="shared" si="15"/>
        <v>318</v>
      </c>
      <c r="AG33">
        <f t="shared" si="5"/>
        <v>200</v>
      </c>
      <c r="AH33">
        <f t="shared" si="36"/>
        <v>0</v>
      </c>
      <c r="AI33">
        <f t="shared" si="37"/>
        <v>19.519806178553061</v>
      </c>
      <c r="AJ33">
        <f t="shared" si="38"/>
        <v>15.406983016731932</v>
      </c>
      <c r="AK33">
        <f t="shared" si="39"/>
        <v>37.299999999999997</v>
      </c>
      <c r="AL33">
        <f t="shared" si="10"/>
        <v>73</v>
      </c>
      <c r="AM33">
        <f t="shared" si="40"/>
        <v>0</v>
      </c>
      <c r="AN33">
        <f t="shared" si="16"/>
        <v>617.1</v>
      </c>
      <c r="AO33">
        <f t="shared" si="17"/>
        <v>544.5</v>
      </c>
      <c r="AP33">
        <f t="shared" si="12"/>
        <v>125</v>
      </c>
      <c r="AQ33">
        <f t="shared" si="18"/>
        <v>1</v>
      </c>
      <c r="AR33" s="4" t="str">
        <f t="shared" si="41"/>
        <v>Not OK</v>
      </c>
      <c r="AS33" s="7">
        <v>19</v>
      </c>
      <c r="AT33">
        <f t="shared" si="43"/>
        <v>1000</v>
      </c>
      <c r="AU33">
        <f>MIN(AT$8:AT83)</f>
        <v>29.9</v>
      </c>
      <c r="AV33">
        <f t="shared" si="21"/>
        <v>33.444816053511708</v>
      </c>
    </row>
    <row r="34" spans="1:48">
      <c r="A34" s="7">
        <v>68</v>
      </c>
      <c r="B34" s="7" t="s">
        <v>37</v>
      </c>
      <c r="C34" s="7">
        <v>16.8</v>
      </c>
      <c r="D34" s="7">
        <v>2130</v>
      </c>
      <c r="E34" s="7">
        <v>20.7</v>
      </c>
      <c r="F34" s="7">
        <v>2050000</v>
      </c>
      <c r="G34" s="7">
        <v>28300</v>
      </c>
      <c r="H34" s="7">
        <v>31</v>
      </c>
      <c r="I34" s="7">
        <v>29.2</v>
      </c>
      <c r="J34" s="7">
        <v>50800</v>
      </c>
      <c r="K34" s="7">
        <v>10.5</v>
      </c>
      <c r="L34" s="7">
        <v>2050000</v>
      </c>
      <c r="M34" s="7">
        <v>28300</v>
      </c>
      <c r="N34" s="7">
        <v>31</v>
      </c>
      <c r="O34" s="2">
        <v>29.2</v>
      </c>
      <c r="P34" s="7">
        <v>50800</v>
      </c>
      <c r="Q34" s="5">
        <v>10.5</v>
      </c>
      <c r="R34" s="7">
        <v>19.7</v>
      </c>
      <c r="S34" s="7">
        <v>1</v>
      </c>
      <c r="T34" s="1">
        <v>102</v>
      </c>
      <c r="U34" s="1">
        <v>102</v>
      </c>
      <c r="V34" s="2">
        <v>11.1</v>
      </c>
      <c r="W34">
        <f t="shared" si="42"/>
        <v>2130</v>
      </c>
      <c r="X34">
        <f t="shared" si="14"/>
        <v>555.55500000000006</v>
      </c>
      <c r="Y34">
        <f t="shared" si="32"/>
        <v>1</v>
      </c>
      <c r="Z34">
        <f t="shared" si="33"/>
        <v>102</v>
      </c>
      <c r="AA34">
        <v>50</v>
      </c>
      <c r="AB34">
        <f t="shared" si="34"/>
        <v>1</v>
      </c>
      <c r="AC34">
        <f t="shared" si="3"/>
        <v>0</v>
      </c>
      <c r="AD34">
        <v>12.7</v>
      </c>
      <c r="AE34">
        <f t="shared" si="35"/>
        <v>1</v>
      </c>
      <c r="AF34">
        <f t="shared" si="15"/>
        <v>318</v>
      </c>
      <c r="AG34">
        <f t="shared" si="5"/>
        <v>200</v>
      </c>
      <c r="AH34">
        <f t="shared" si="36"/>
        <v>0</v>
      </c>
      <c r="AI34">
        <f t="shared" si="37"/>
        <v>19.519806178553061</v>
      </c>
      <c r="AJ34">
        <f t="shared" si="38"/>
        <v>15.406983016731932</v>
      </c>
      <c r="AK34">
        <f t="shared" si="39"/>
        <v>32.799999999999997</v>
      </c>
      <c r="AL34">
        <f t="shared" si="10"/>
        <v>73</v>
      </c>
      <c r="AM34">
        <f t="shared" si="40"/>
        <v>0</v>
      </c>
      <c r="AN34">
        <f t="shared" si="16"/>
        <v>543.15</v>
      </c>
      <c r="AO34">
        <f t="shared" si="17"/>
        <v>479.25</v>
      </c>
      <c r="AP34">
        <f t="shared" si="12"/>
        <v>125</v>
      </c>
      <c r="AQ34">
        <f t="shared" si="18"/>
        <v>1</v>
      </c>
      <c r="AR34" s="4" t="str">
        <f t="shared" si="41"/>
        <v>Not OK</v>
      </c>
      <c r="AS34" s="7">
        <v>16.8</v>
      </c>
      <c r="AT34">
        <f t="shared" si="43"/>
        <v>1000</v>
      </c>
      <c r="AU34">
        <f>MIN(AT$8:AT84)</f>
        <v>29.9</v>
      </c>
      <c r="AV34">
        <f t="shared" si="21"/>
        <v>33.444816053511708</v>
      </c>
    </row>
    <row r="35" spans="1:48">
      <c r="A35" s="7">
        <v>69</v>
      </c>
      <c r="B35" s="7" t="s">
        <v>38</v>
      </c>
      <c r="C35" s="7">
        <v>14.6</v>
      </c>
      <c r="D35" s="7">
        <v>1850</v>
      </c>
      <c r="E35" s="7">
        <v>19.100000000000001</v>
      </c>
      <c r="F35" s="7">
        <v>1800000</v>
      </c>
      <c r="G35" s="7">
        <v>24600</v>
      </c>
      <c r="H35" s="7">
        <v>31.2</v>
      </c>
      <c r="I35" s="7">
        <v>28.7</v>
      </c>
      <c r="J35" s="7">
        <v>44100</v>
      </c>
      <c r="K35" s="7">
        <v>9.09</v>
      </c>
      <c r="L35" s="7">
        <v>1800000</v>
      </c>
      <c r="M35" s="7">
        <v>24600</v>
      </c>
      <c r="N35" s="7">
        <v>31.2</v>
      </c>
      <c r="O35" s="2">
        <v>28.7</v>
      </c>
      <c r="P35" s="7">
        <v>44100</v>
      </c>
      <c r="Q35" s="5">
        <v>9.09</v>
      </c>
      <c r="R35" s="7">
        <v>19.8</v>
      </c>
      <c r="S35" s="7">
        <v>1</v>
      </c>
      <c r="T35" s="1">
        <v>102</v>
      </c>
      <c r="U35" s="1">
        <v>102</v>
      </c>
      <c r="V35" s="3">
        <v>9.5299999999999994</v>
      </c>
      <c r="W35">
        <f t="shared" si="42"/>
        <v>1850</v>
      </c>
      <c r="X35">
        <f t="shared" si="14"/>
        <v>555.55500000000006</v>
      </c>
      <c r="Y35">
        <f t="shared" si="32"/>
        <v>1</v>
      </c>
      <c r="Z35">
        <f t="shared" si="33"/>
        <v>102</v>
      </c>
      <c r="AA35">
        <v>50</v>
      </c>
      <c r="AB35">
        <f t="shared" si="34"/>
        <v>1</v>
      </c>
      <c r="AC35">
        <f t="shared" si="3"/>
        <v>0</v>
      </c>
      <c r="AD35">
        <v>12.7</v>
      </c>
      <c r="AE35">
        <f t="shared" si="35"/>
        <v>1</v>
      </c>
      <c r="AF35">
        <f t="shared" si="15"/>
        <v>316</v>
      </c>
      <c r="AG35">
        <f t="shared" si="5"/>
        <v>200</v>
      </c>
      <c r="AH35">
        <f t="shared" si="36"/>
        <v>0</v>
      </c>
      <c r="AI35">
        <f t="shared" si="37"/>
        <v>19.767674250921324</v>
      </c>
      <c r="AJ35">
        <f t="shared" si="38"/>
        <v>15.602625286252202</v>
      </c>
      <c r="AK35">
        <f t="shared" si="39"/>
        <v>28.9</v>
      </c>
      <c r="AL35">
        <f t="shared" si="10"/>
        <v>73</v>
      </c>
      <c r="AM35">
        <f t="shared" si="40"/>
        <v>0</v>
      </c>
      <c r="AN35">
        <f t="shared" si="16"/>
        <v>471.75</v>
      </c>
      <c r="AO35">
        <f t="shared" si="17"/>
        <v>416.25</v>
      </c>
      <c r="AP35">
        <f t="shared" si="12"/>
        <v>125</v>
      </c>
      <c r="AQ35">
        <f t="shared" si="18"/>
        <v>1</v>
      </c>
      <c r="AR35" s="4" t="str">
        <f t="shared" si="41"/>
        <v>Not OK</v>
      </c>
      <c r="AS35" s="7">
        <v>14.6</v>
      </c>
      <c r="AT35">
        <f t="shared" si="43"/>
        <v>1000</v>
      </c>
      <c r="AU35">
        <f>MIN(AT$8:AT85)</f>
        <v>29.9</v>
      </c>
      <c r="AV35">
        <f t="shared" si="21"/>
        <v>33.444816053511708</v>
      </c>
    </row>
    <row r="36" spans="1:48">
      <c r="A36" s="7">
        <v>70</v>
      </c>
      <c r="B36" s="7" t="s">
        <v>39</v>
      </c>
      <c r="C36" s="7">
        <v>12.2</v>
      </c>
      <c r="D36" s="7">
        <v>1550</v>
      </c>
      <c r="E36" s="7">
        <v>17.5</v>
      </c>
      <c r="F36" s="7">
        <v>1530000</v>
      </c>
      <c r="G36" s="7">
        <v>20800</v>
      </c>
      <c r="H36" s="7">
        <v>31.5</v>
      </c>
      <c r="I36" s="7">
        <v>28.2</v>
      </c>
      <c r="J36" s="7">
        <v>37000</v>
      </c>
      <c r="K36" s="7">
        <v>7.62</v>
      </c>
      <c r="L36" s="7">
        <v>1530000</v>
      </c>
      <c r="M36" s="7">
        <v>20800</v>
      </c>
      <c r="N36" s="7">
        <v>31.5</v>
      </c>
      <c r="O36" s="2">
        <v>28.2</v>
      </c>
      <c r="P36" s="7">
        <v>37000</v>
      </c>
      <c r="Q36" s="5">
        <v>7.62</v>
      </c>
      <c r="R36" s="7">
        <v>19.8</v>
      </c>
      <c r="S36" s="7">
        <v>1</v>
      </c>
      <c r="T36" s="1">
        <v>102</v>
      </c>
      <c r="U36" s="1">
        <v>102</v>
      </c>
      <c r="V36" s="3">
        <v>7.94</v>
      </c>
      <c r="W36">
        <f t="shared" si="42"/>
        <v>1550</v>
      </c>
      <c r="X36">
        <f t="shared" si="14"/>
        <v>555.55500000000006</v>
      </c>
      <c r="Y36">
        <f t="shared" si="32"/>
        <v>1</v>
      </c>
      <c r="Z36">
        <f t="shared" si="33"/>
        <v>102</v>
      </c>
      <c r="AA36">
        <v>50</v>
      </c>
      <c r="AB36">
        <f t="shared" si="34"/>
        <v>1</v>
      </c>
      <c r="AC36">
        <f t="shared" si="3"/>
        <v>0</v>
      </c>
      <c r="AD36">
        <v>12.7</v>
      </c>
      <c r="AE36">
        <f t="shared" si="35"/>
        <v>1</v>
      </c>
      <c r="AF36">
        <f t="shared" si="15"/>
        <v>316</v>
      </c>
      <c r="AG36">
        <f t="shared" si="5"/>
        <v>200</v>
      </c>
      <c r="AH36">
        <f t="shared" si="36"/>
        <v>0</v>
      </c>
      <c r="AI36">
        <f t="shared" si="37"/>
        <v>19.767674250921324</v>
      </c>
      <c r="AJ36">
        <f t="shared" si="38"/>
        <v>15.602625286252202</v>
      </c>
      <c r="AK36">
        <f t="shared" si="39"/>
        <v>24.2</v>
      </c>
      <c r="AL36">
        <f t="shared" si="10"/>
        <v>73</v>
      </c>
      <c r="AM36">
        <f t="shared" si="40"/>
        <v>0</v>
      </c>
      <c r="AN36">
        <f t="shared" si="16"/>
        <v>395.25</v>
      </c>
      <c r="AO36">
        <f t="shared" si="17"/>
        <v>348.75</v>
      </c>
      <c r="AP36">
        <f t="shared" si="12"/>
        <v>125</v>
      </c>
      <c r="AQ36">
        <f t="shared" si="18"/>
        <v>1</v>
      </c>
      <c r="AR36" s="4" t="str">
        <f t="shared" si="41"/>
        <v>Not OK</v>
      </c>
      <c r="AS36" s="7">
        <v>12.2</v>
      </c>
      <c r="AT36">
        <f t="shared" si="43"/>
        <v>1000</v>
      </c>
      <c r="AU36">
        <f>MIN(AT$8:AT86)</f>
        <v>29.9</v>
      </c>
      <c r="AV36">
        <f t="shared" si="21"/>
        <v>33.444816053511708</v>
      </c>
    </row>
    <row r="37" spans="1:48">
      <c r="A37" s="7">
        <v>71</v>
      </c>
      <c r="B37" s="7" t="s">
        <v>40</v>
      </c>
      <c r="C37" s="7">
        <v>9.8000000000000007</v>
      </c>
      <c r="D37" s="7">
        <v>1250</v>
      </c>
      <c r="E37" s="7">
        <v>15.9</v>
      </c>
      <c r="F37" s="7">
        <v>1250000</v>
      </c>
      <c r="G37" s="7">
        <v>16900</v>
      </c>
      <c r="H37" s="7">
        <v>31.8</v>
      </c>
      <c r="I37" s="7">
        <v>27.4</v>
      </c>
      <c r="J37" s="7">
        <v>29800</v>
      </c>
      <c r="K37" s="7">
        <v>6.12</v>
      </c>
      <c r="L37" s="7">
        <v>1250000</v>
      </c>
      <c r="M37" s="7">
        <v>16900</v>
      </c>
      <c r="N37" s="7">
        <v>31.8</v>
      </c>
      <c r="O37" s="2">
        <v>27.4</v>
      </c>
      <c r="P37" s="7">
        <v>29800</v>
      </c>
      <c r="Q37" s="5">
        <v>6.12</v>
      </c>
      <c r="R37" s="7">
        <v>19.899999999999999</v>
      </c>
      <c r="S37" s="7">
        <v>1</v>
      </c>
      <c r="T37" s="1">
        <v>102</v>
      </c>
      <c r="U37" s="1">
        <v>102</v>
      </c>
      <c r="V37" s="3">
        <v>6.35</v>
      </c>
      <c r="W37">
        <f t="shared" si="42"/>
        <v>1250</v>
      </c>
      <c r="X37">
        <f t="shared" si="14"/>
        <v>555.55500000000006</v>
      </c>
      <c r="Y37">
        <f t="shared" si="32"/>
        <v>1</v>
      </c>
      <c r="Z37">
        <f t="shared" si="33"/>
        <v>102</v>
      </c>
      <c r="AA37">
        <v>50</v>
      </c>
      <c r="AB37">
        <f t="shared" si="34"/>
        <v>1</v>
      </c>
      <c r="AC37">
        <f t="shared" si="3"/>
        <v>0</v>
      </c>
      <c r="AD37">
        <v>12.7</v>
      </c>
      <c r="AE37">
        <f t="shared" si="35"/>
        <v>1</v>
      </c>
      <c r="AF37">
        <f t="shared" si="15"/>
        <v>315</v>
      </c>
      <c r="AG37">
        <f t="shared" si="5"/>
        <v>200</v>
      </c>
      <c r="AH37">
        <f t="shared" si="36"/>
        <v>0</v>
      </c>
      <c r="AI37">
        <f t="shared" si="37"/>
        <v>19.893382514487275</v>
      </c>
      <c r="AJ37">
        <f t="shared" si="38"/>
        <v>15.701846818684805</v>
      </c>
      <c r="AK37">
        <f t="shared" si="39"/>
        <v>19.600000000000001</v>
      </c>
      <c r="AL37">
        <f t="shared" si="10"/>
        <v>73</v>
      </c>
      <c r="AM37">
        <f t="shared" si="40"/>
        <v>0</v>
      </c>
      <c r="AN37">
        <f t="shared" si="16"/>
        <v>318.75</v>
      </c>
      <c r="AO37">
        <f t="shared" si="17"/>
        <v>281.25</v>
      </c>
      <c r="AP37">
        <f t="shared" si="12"/>
        <v>125</v>
      </c>
      <c r="AQ37">
        <f t="shared" si="18"/>
        <v>1</v>
      </c>
      <c r="AR37" s="4" t="str">
        <f t="shared" si="41"/>
        <v>Not OK</v>
      </c>
      <c r="AS37" s="7">
        <v>9.8000000000000007</v>
      </c>
      <c r="AT37">
        <f t="shared" si="43"/>
        <v>1000</v>
      </c>
      <c r="AU37">
        <f>MIN(AT$8:AT87)</f>
        <v>29.9</v>
      </c>
      <c r="AV37">
        <f t="shared" si="21"/>
        <v>33.444816053511708</v>
      </c>
    </row>
    <row r="38" spans="1:48">
      <c r="A38" s="7">
        <v>81</v>
      </c>
      <c r="B38" s="7" t="s">
        <v>50</v>
      </c>
      <c r="C38" s="7">
        <v>16.5</v>
      </c>
      <c r="D38" s="7">
        <v>2100</v>
      </c>
      <c r="E38" s="7">
        <v>22.2</v>
      </c>
      <c r="F38" s="7">
        <v>1510000</v>
      </c>
      <c r="G38" s="7">
        <v>24300</v>
      </c>
      <c r="H38" s="7">
        <v>26.7</v>
      </c>
      <c r="I38" s="7">
        <v>26.7</v>
      </c>
      <c r="J38" s="7">
        <v>43600</v>
      </c>
      <c r="K38" s="7">
        <v>11.8</v>
      </c>
      <c r="L38" s="7">
        <v>1510000</v>
      </c>
      <c r="M38" s="7">
        <v>24300</v>
      </c>
      <c r="N38" s="7">
        <v>26.7</v>
      </c>
      <c r="O38" s="2">
        <v>26.7</v>
      </c>
      <c r="P38" s="7">
        <v>43600</v>
      </c>
      <c r="Q38" s="5">
        <v>11.8</v>
      </c>
      <c r="R38" s="7">
        <v>17.2</v>
      </c>
      <c r="S38" s="7">
        <v>1</v>
      </c>
      <c r="T38" s="2">
        <v>88.9</v>
      </c>
      <c r="U38" s="2">
        <v>88.9</v>
      </c>
      <c r="V38" s="2">
        <v>12.7</v>
      </c>
      <c r="W38">
        <f t="shared" si="42"/>
        <v>2100</v>
      </c>
      <c r="X38">
        <f t="shared" si="14"/>
        <v>555.55500000000006</v>
      </c>
      <c r="Y38">
        <f t="shared" si="32"/>
        <v>1</v>
      </c>
      <c r="Z38">
        <f t="shared" si="33"/>
        <v>88.9</v>
      </c>
      <c r="AA38">
        <v>50</v>
      </c>
      <c r="AB38">
        <f t="shared" si="34"/>
        <v>1</v>
      </c>
      <c r="AC38">
        <f t="shared" si="3"/>
        <v>0</v>
      </c>
      <c r="AD38">
        <v>12.7</v>
      </c>
      <c r="AE38">
        <f t="shared" si="35"/>
        <v>1</v>
      </c>
      <c r="AF38">
        <f t="shared" si="15"/>
        <v>364</v>
      </c>
      <c r="AG38">
        <f t="shared" si="5"/>
        <v>200</v>
      </c>
      <c r="AH38">
        <f t="shared" si="36"/>
        <v>0</v>
      </c>
      <c r="AI38">
        <f t="shared" si="37"/>
        <v>14.897965825383407</v>
      </c>
      <c r="AJ38">
        <f t="shared" si="38"/>
        <v>11.758964425975124</v>
      </c>
      <c r="AK38">
        <f t="shared" si="39"/>
        <v>24.7</v>
      </c>
      <c r="AL38">
        <f t="shared" si="10"/>
        <v>73</v>
      </c>
      <c r="AM38">
        <f t="shared" si="40"/>
        <v>0</v>
      </c>
      <c r="AN38">
        <f t="shared" si="16"/>
        <v>535.5</v>
      </c>
      <c r="AO38">
        <f t="shared" si="17"/>
        <v>472.5</v>
      </c>
      <c r="AP38">
        <f t="shared" si="12"/>
        <v>125</v>
      </c>
      <c r="AQ38">
        <f t="shared" si="18"/>
        <v>1</v>
      </c>
      <c r="AR38" s="4" t="str">
        <f t="shared" si="41"/>
        <v>Not OK</v>
      </c>
      <c r="AS38" s="7">
        <v>16.5</v>
      </c>
      <c r="AT38">
        <f t="shared" si="43"/>
        <v>1000</v>
      </c>
      <c r="AU38">
        <f>MIN(AT$8:AT88)</f>
        <v>29.9</v>
      </c>
      <c r="AV38">
        <f t="shared" si="21"/>
        <v>33.444816053511708</v>
      </c>
    </row>
    <row r="39" spans="1:48">
      <c r="A39" s="7">
        <v>82</v>
      </c>
      <c r="B39" s="7" t="s">
        <v>51</v>
      </c>
      <c r="C39" s="7">
        <v>14.6</v>
      </c>
      <c r="D39" s="7">
        <v>1860</v>
      </c>
      <c r="E39" s="7">
        <v>20.7</v>
      </c>
      <c r="F39" s="7">
        <v>1350000</v>
      </c>
      <c r="G39" s="7">
        <v>21600</v>
      </c>
      <c r="H39" s="7">
        <v>26.9</v>
      </c>
      <c r="I39" s="7">
        <v>26.2</v>
      </c>
      <c r="J39" s="7">
        <v>38700</v>
      </c>
      <c r="K39" s="7">
        <v>10.5</v>
      </c>
      <c r="L39" s="7">
        <v>1350000</v>
      </c>
      <c r="M39" s="7">
        <v>21600</v>
      </c>
      <c r="N39" s="7">
        <v>26.9</v>
      </c>
      <c r="O39" s="2">
        <v>26.2</v>
      </c>
      <c r="P39" s="7">
        <v>38700</v>
      </c>
      <c r="Q39" s="5">
        <v>10.5</v>
      </c>
      <c r="R39" s="7">
        <v>17.3</v>
      </c>
      <c r="S39" s="7">
        <v>1</v>
      </c>
      <c r="T39" s="2">
        <v>88.9</v>
      </c>
      <c r="U39" s="2">
        <v>88.9</v>
      </c>
      <c r="V39" s="2">
        <v>11.1</v>
      </c>
      <c r="W39">
        <f t="shared" si="42"/>
        <v>1860</v>
      </c>
      <c r="X39">
        <f t="shared" si="14"/>
        <v>555.55500000000006</v>
      </c>
      <c r="Y39">
        <f t="shared" si="32"/>
        <v>1</v>
      </c>
      <c r="Z39">
        <f t="shared" si="33"/>
        <v>88.9</v>
      </c>
      <c r="AA39">
        <v>50</v>
      </c>
      <c r="AB39">
        <f t="shared" si="34"/>
        <v>1</v>
      </c>
      <c r="AC39">
        <f t="shared" si="3"/>
        <v>0</v>
      </c>
      <c r="AD39">
        <v>12.7</v>
      </c>
      <c r="AE39">
        <f t="shared" si="35"/>
        <v>1</v>
      </c>
      <c r="AF39">
        <f t="shared" si="15"/>
        <v>362</v>
      </c>
      <c r="AG39">
        <f t="shared" si="5"/>
        <v>200</v>
      </c>
      <c r="AH39">
        <f t="shared" si="36"/>
        <v>0</v>
      </c>
      <c r="AI39">
        <f t="shared" si="37"/>
        <v>15.063038979274136</v>
      </c>
      <c r="AJ39">
        <f t="shared" si="38"/>
        <v>11.889256666341076</v>
      </c>
      <c r="AK39">
        <f t="shared" si="39"/>
        <v>22.1</v>
      </c>
      <c r="AL39">
        <f t="shared" si="10"/>
        <v>73</v>
      </c>
      <c r="AM39">
        <f t="shared" si="40"/>
        <v>0</v>
      </c>
      <c r="AN39">
        <f t="shared" si="16"/>
        <v>474.3</v>
      </c>
      <c r="AO39">
        <f t="shared" si="17"/>
        <v>418.5</v>
      </c>
      <c r="AP39">
        <f t="shared" si="12"/>
        <v>125</v>
      </c>
      <c r="AQ39">
        <f t="shared" si="18"/>
        <v>1</v>
      </c>
      <c r="AR39" s="4" t="str">
        <f t="shared" si="41"/>
        <v>Not OK</v>
      </c>
      <c r="AS39" s="7">
        <v>14.6</v>
      </c>
      <c r="AT39">
        <f t="shared" si="43"/>
        <v>1000</v>
      </c>
      <c r="AU39">
        <f>MIN(AT$8:AT89)</f>
        <v>29.9</v>
      </c>
      <c r="AV39">
        <f t="shared" si="21"/>
        <v>33.444816053511708</v>
      </c>
    </row>
    <row r="40" spans="1:48">
      <c r="A40" s="7">
        <v>83</v>
      </c>
      <c r="B40" s="7" t="s">
        <v>52</v>
      </c>
      <c r="C40" s="7">
        <v>12.6</v>
      </c>
      <c r="D40" s="7">
        <v>1610</v>
      </c>
      <c r="E40" s="7">
        <v>19.100000000000001</v>
      </c>
      <c r="F40" s="7">
        <v>1190000</v>
      </c>
      <c r="G40" s="7">
        <v>18800</v>
      </c>
      <c r="H40" s="7">
        <v>27.2</v>
      </c>
      <c r="I40" s="7">
        <v>25.4</v>
      </c>
      <c r="J40" s="7">
        <v>33800</v>
      </c>
      <c r="K40" s="7">
        <v>9.07</v>
      </c>
      <c r="L40" s="7">
        <v>1190000</v>
      </c>
      <c r="M40" s="7">
        <v>18800</v>
      </c>
      <c r="N40" s="7">
        <v>27.2</v>
      </c>
      <c r="O40" s="2">
        <v>25.4</v>
      </c>
      <c r="P40" s="7">
        <v>33800</v>
      </c>
      <c r="Q40" s="5">
        <v>9.07</v>
      </c>
      <c r="R40" s="7">
        <v>17.3</v>
      </c>
      <c r="S40" s="7">
        <v>1</v>
      </c>
      <c r="T40" s="2">
        <v>88.9</v>
      </c>
      <c r="U40" s="2">
        <v>88.9</v>
      </c>
      <c r="V40" s="3">
        <v>9.5299999999999994</v>
      </c>
      <c r="W40">
        <f t="shared" si="42"/>
        <v>1610</v>
      </c>
      <c r="X40">
        <f t="shared" si="14"/>
        <v>555.55500000000006</v>
      </c>
      <c r="Y40">
        <f t="shared" si="32"/>
        <v>1</v>
      </c>
      <c r="Z40">
        <f t="shared" si="33"/>
        <v>88.9</v>
      </c>
      <c r="AA40">
        <v>50</v>
      </c>
      <c r="AB40">
        <f t="shared" si="34"/>
        <v>1</v>
      </c>
      <c r="AC40">
        <f t="shared" ref="AC40:AC58" si="44">IF($B$5=1,ROUND(MAX(T40,U40)/V40,2),IF($B$5=4,ROUND(MAX(T40,U40)/V40,2),0))</f>
        <v>0</v>
      </c>
      <c r="AD40">
        <v>12.7</v>
      </c>
      <c r="AE40">
        <f t="shared" si="35"/>
        <v>1</v>
      </c>
      <c r="AF40">
        <f t="shared" ref="AF40:AF58" si="45">ROUND(MAX(1000*$B$2/R40,IF($B$2*1000/H40&gt;80,$B$2*1250/H40+32,$B$2*750/H40+72)),0)</f>
        <v>362</v>
      </c>
      <c r="AG40">
        <f t="shared" ref="AG40:AG58" si="46">IF($B$5=2,300,200)</f>
        <v>200</v>
      </c>
      <c r="AH40">
        <f t="shared" si="36"/>
        <v>0</v>
      </c>
      <c r="AI40">
        <f t="shared" si="37"/>
        <v>15.063038979274136</v>
      </c>
      <c r="AJ40">
        <f t="shared" si="38"/>
        <v>11.889256666341076</v>
      </c>
      <c r="AK40">
        <f t="shared" si="39"/>
        <v>19.100000000000001</v>
      </c>
      <c r="AL40">
        <f t="shared" ref="AL40:AL58" si="47">$B$3</f>
        <v>73</v>
      </c>
      <c r="AM40">
        <f t="shared" si="40"/>
        <v>0</v>
      </c>
      <c r="AN40">
        <f t="shared" si="16"/>
        <v>410.55</v>
      </c>
      <c r="AO40">
        <f t="shared" si="17"/>
        <v>362.25</v>
      </c>
      <c r="AP40">
        <f t="shared" ref="AP40:AP58" si="48">$B$4</f>
        <v>125</v>
      </c>
      <c r="AQ40">
        <f t="shared" si="18"/>
        <v>1</v>
      </c>
      <c r="AR40" s="4" t="str">
        <f t="shared" si="41"/>
        <v>Not OK</v>
      </c>
      <c r="AS40" s="7">
        <v>12.6</v>
      </c>
      <c r="AT40">
        <f t="shared" si="43"/>
        <v>1000</v>
      </c>
      <c r="AU40">
        <f>MIN(AT$8:AT90)</f>
        <v>29.9</v>
      </c>
      <c r="AV40">
        <f t="shared" si="21"/>
        <v>33.444816053511708</v>
      </c>
    </row>
    <row r="41" spans="1:48">
      <c r="A41" s="7">
        <v>84</v>
      </c>
      <c r="B41" s="7" t="s">
        <v>53</v>
      </c>
      <c r="C41" s="7">
        <v>10.7</v>
      </c>
      <c r="D41" s="7">
        <v>1350</v>
      </c>
      <c r="E41" s="7">
        <v>17.5</v>
      </c>
      <c r="F41" s="7">
        <v>1020000</v>
      </c>
      <c r="G41" s="7">
        <v>15900</v>
      </c>
      <c r="H41" s="7">
        <v>27.4</v>
      </c>
      <c r="I41" s="7">
        <v>24.9</v>
      </c>
      <c r="J41" s="7">
        <v>28500</v>
      </c>
      <c r="K41" s="7">
        <v>7.62</v>
      </c>
      <c r="L41" s="7">
        <v>1020000</v>
      </c>
      <c r="M41" s="7">
        <v>15900</v>
      </c>
      <c r="N41" s="7">
        <v>27.4</v>
      </c>
      <c r="O41" s="2">
        <v>24.9</v>
      </c>
      <c r="P41" s="7">
        <v>28500</v>
      </c>
      <c r="Q41" s="5">
        <v>7.62</v>
      </c>
      <c r="R41" s="7">
        <v>17.399999999999999</v>
      </c>
      <c r="S41" s="7">
        <v>1</v>
      </c>
      <c r="T41" s="2">
        <v>88.9</v>
      </c>
      <c r="U41" s="2">
        <v>88.9</v>
      </c>
      <c r="V41" s="3">
        <v>7.94</v>
      </c>
      <c r="W41">
        <f t="shared" si="42"/>
        <v>1350</v>
      </c>
      <c r="X41">
        <f t="shared" si="14"/>
        <v>555.55500000000006</v>
      </c>
      <c r="Y41">
        <f t="shared" si="32"/>
        <v>1</v>
      </c>
      <c r="Z41">
        <f t="shared" si="33"/>
        <v>88.9</v>
      </c>
      <c r="AA41">
        <v>50</v>
      </c>
      <c r="AB41">
        <f t="shared" si="34"/>
        <v>1</v>
      </c>
      <c r="AC41">
        <f t="shared" si="44"/>
        <v>0</v>
      </c>
      <c r="AD41">
        <v>12.7</v>
      </c>
      <c r="AE41">
        <f t="shared" si="35"/>
        <v>1</v>
      </c>
      <c r="AF41">
        <f t="shared" si="45"/>
        <v>360</v>
      </c>
      <c r="AG41">
        <f t="shared" si="46"/>
        <v>200</v>
      </c>
      <c r="AH41">
        <f t="shared" si="36"/>
        <v>0</v>
      </c>
      <c r="AI41">
        <f t="shared" si="37"/>
        <v>15.23087098765432</v>
      </c>
      <c r="AJ41">
        <f t="shared" si="38"/>
        <v>12.021726470555556</v>
      </c>
      <c r="AK41">
        <f t="shared" si="39"/>
        <v>16.2</v>
      </c>
      <c r="AL41">
        <f t="shared" si="47"/>
        <v>73</v>
      </c>
      <c r="AM41">
        <f t="shared" si="40"/>
        <v>0</v>
      </c>
      <c r="AN41">
        <f t="shared" si="16"/>
        <v>344.25</v>
      </c>
      <c r="AO41">
        <f t="shared" si="17"/>
        <v>303.75</v>
      </c>
      <c r="AP41">
        <f t="shared" si="48"/>
        <v>125</v>
      </c>
      <c r="AQ41">
        <f t="shared" si="18"/>
        <v>1</v>
      </c>
      <c r="AR41" s="4" t="str">
        <f t="shared" si="41"/>
        <v>Not OK</v>
      </c>
      <c r="AS41" s="7">
        <v>10.7</v>
      </c>
      <c r="AT41">
        <f t="shared" si="43"/>
        <v>1000</v>
      </c>
      <c r="AU41">
        <f>MIN(AT$8:AT91)</f>
        <v>29.9</v>
      </c>
      <c r="AV41">
        <f t="shared" si="21"/>
        <v>33.444816053511708</v>
      </c>
    </row>
    <row r="42" spans="1:48">
      <c r="A42" s="7">
        <v>85</v>
      </c>
      <c r="B42" s="7" t="s">
        <v>54</v>
      </c>
      <c r="C42" s="7">
        <v>8.6</v>
      </c>
      <c r="D42" s="7">
        <v>1100</v>
      </c>
      <c r="E42" s="7">
        <v>15.9</v>
      </c>
      <c r="F42" s="7">
        <v>832000</v>
      </c>
      <c r="G42" s="7">
        <v>12900</v>
      </c>
      <c r="H42" s="7">
        <v>27.7</v>
      </c>
      <c r="I42" s="7">
        <v>24.2</v>
      </c>
      <c r="J42" s="7">
        <v>23100</v>
      </c>
      <c r="K42" s="7">
        <v>6.17</v>
      </c>
      <c r="L42" s="7">
        <v>832000</v>
      </c>
      <c r="M42" s="7">
        <v>12900</v>
      </c>
      <c r="N42" s="7">
        <v>27.7</v>
      </c>
      <c r="O42" s="2">
        <v>24.2</v>
      </c>
      <c r="P42" s="7">
        <v>23100</v>
      </c>
      <c r="Q42" s="5">
        <v>6.17</v>
      </c>
      <c r="R42" s="7">
        <v>17.5</v>
      </c>
      <c r="S42" s="7">
        <v>1</v>
      </c>
      <c r="T42" s="2">
        <v>88.9</v>
      </c>
      <c r="U42" s="2">
        <v>88.9</v>
      </c>
      <c r="V42" s="3">
        <v>6.35</v>
      </c>
      <c r="W42">
        <f t="shared" si="42"/>
        <v>1100</v>
      </c>
      <c r="X42">
        <f t="shared" si="14"/>
        <v>555.55500000000006</v>
      </c>
      <c r="Y42">
        <f t="shared" si="32"/>
        <v>1</v>
      </c>
      <c r="Z42">
        <f t="shared" si="33"/>
        <v>88.9</v>
      </c>
      <c r="AA42">
        <v>50</v>
      </c>
      <c r="AB42">
        <f t="shared" si="34"/>
        <v>1</v>
      </c>
      <c r="AC42">
        <f t="shared" si="44"/>
        <v>0</v>
      </c>
      <c r="AD42">
        <v>12.7</v>
      </c>
      <c r="AE42">
        <f t="shared" si="35"/>
        <v>1</v>
      </c>
      <c r="AF42">
        <f t="shared" si="45"/>
        <v>358</v>
      </c>
      <c r="AG42">
        <f t="shared" si="46"/>
        <v>200</v>
      </c>
      <c r="AH42">
        <f t="shared" si="36"/>
        <v>0</v>
      </c>
      <c r="AI42">
        <f t="shared" si="37"/>
        <v>15.401523672794232</v>
      </c>
      <c r="AJ42">
        <f t="shared" si="38"/>
        <v>12.156422634936487</v>
      </c>
      <c r="AK42">
        <f t="shared" si="39"/>
        <v>13.4</v>
      </c>
      <c r="AL42">
        <f t="shared" si="47"/>
        <v>73</v>
      </c>
      <c r="AM42">
        <f t="shared" si="40"/>
        <v>0</v>
      </c>
      <c r="AN42">
        <f t="shared" si="16"/>
        <v>280.5</v>
      </c>
      <c r="AO42">
        <f t="shared" si="17"/>
        <v>247.5</v>
      </c>
      <c r="AP42">
        <f t="shared" si="48"/>
        <v>125</v>
      </c>
      <c r="AQ42">
        <f t="shared" si="18"/>
        <v>1</v>
      </c>
      <c r="AR42" s="4" t="str">
        <f t="shared" si="41"/>
        <v>Not OK</v>
      </c>
      <c r="AS42" s="7">
        <v>8.6</v>
      </c>
      <c r="AT42">
        <f t="shared" si="43"/>
        <v>1000</v>
      </c>
      <c r="AU42">
        <f>MIN(AT$8:AT92)</f>
        <v>29.9</v>
      </c>
      <c r="AV42">
        <f t="shared" si="21"/>
        <v>33.444816053511708</v>
      </c>
    </row>
    <row r="43" spans="1:48">
      <c r="A43" s="7">
        <v>95</v>
      </c>
      <c r="B43" s="7" t="s">
        <v>64</v>
      </c>
      <c r="C43" s="7">
        <v>14</v>
      </c>
      <c r="D43" s="7">
        <v>1780</v>
      </c>
      <c r="E43" s="7">
        <v>22.2</v>
      </c>
      <c r="F43" s="7">
        <v>916000</v>
      </c>
      <c r="G43" s="7">
        <v>17400</v>
      </c>
      <c r="H43" s="7">
        <v>22.7</v>
      </c>
      <c r="I43" s="7">
        <v>23.6</v>
      </c>
      <c r="J43" s="7">
        <v>31300</v>
      </c>
      <c r="K43" s="7">
        <v>11.7</v>
      </c>
      <c r="L43" s="7">
        <v>916000</v>
      </c>
      <c r="M43" s="7">
        <v>17400</v>
      </c>
      <c r="N43" s="7">
        <v>22.7</v>
      </c>
      <c r="O43" s="2">
        <v>23.6</v>
      </c>
      <c r="P43" s="7">
        <v>31300</v>
      </c>
      <c r="Q43" s="5">
        <v>11.7</v>
      </c>
      <c r="R43" s="7">
        <v>14.7</v>
      </c>
      <c r="S43" s="7">
        <v>1</v>
      </c>
      <c r="T43" s="2">
        <v>76.2</v>
      </c>
      <c r="U43" s="2">
        <v>76.2</v>
      </c>
      <c r="V43" s="2">
        <v>12.7</v>
      </c>
      <c r="W43">
        <f t="shared" si="42"/>
        <v>1780</v>
      </c>
      <c r="X43">
        <f t="shared" si="14"/>
        <v>555.55500000000006</v>
      </c>
      <c r="Y43">
        <f t="shared" si="32"/>
        <v>1</v>
      </c>
      <c r="Z43">
        <f t="shared" si="33"/>
        <v>76.2</v>
      </c>
      <c r="AA43">
        <v>50</v>
      </c>
      <c r="AB43">
        <f t="shared" si="34"/>
        <v>1</v>
      </c>
      <c r="AC43">
        <f t="shared" si="44"/>
        <v>0</v>
      </c>
      <c r="AD43">
        <v>12.7</v>
      </c>
      <c r="AE43">
        <f t="shared" si="35"/>
        <v>1</v>
      </c>
      <c r="AF43">
        <f t="shared" si="45"/>
        <v>426</v>
      </c>
      <c r="AG43">
        <f t="shared" si="46"/>
        <v>200</v>
      </c>
      <c r="AH43">
        <f t="shared" si="36"/>
        <v>0</v>
      </c>
      <c r="AI43">
        <f t="shared" si="37"/>
        <v>10.877035420661684</v>
      </c>
      <c r="AJ43">
        <f t="shared" si="38"/>
        <v>8.5852440575282678</v>
      </c>
      <c r="AK43">
        <f t="shared" si="39"/>
        <v>15.3</v>
      </c>
      <c r="AL43">
        <f t="shared" si="47"/>
        <v>73</v>
      </c>
      <c r="AM43">
        <f t="shared" si="40"/>
        <v>0</v>
      </c>
      <c r="AN43">
        <f t="shared" si="16"/>
        <v>453.9</v>
      </c>
      <c r="AO43">
        <f t="shared" si="17"/>
        <v>400.5</v>
      </c>
      <c r="AP43">
        <f t="shared" si="48"/>
        <v>125</v>
      </c>
      <c r="AQ43">
        <f t="shared" si="18"/>
        <v>1</v>
      </c>
      <c r="AR43" s="4" t="str">
        <f t="shared" si="41"/>
        <v>Not OK</v>
      </c>
      <c r="AS43" s="7">
        <v>14</v>
      </c>
      <c r="AT43">
        <f t="shared" si="43"/>
        <v>1000</v>
      </c>
      <c r="AU43">
        <f>MIN(AT$8:AT93)</f>
        <v>29.9</v>
      </c>
      <c r="AV43">
        <f t="shared" si="21"/>
        <v>33.444816053511708</v>
      </c>
    </row>
    <row r="44" spans="1:48">
      <c r="A44" s="7">
        <v>96</v>
      </c>
      <c r="B44" s="7" t="s">
        <v>65</v>
      </c>
      <c r="C44" s="7">
        <v>12.4</v>
      </c>
      <c r="D44" s="7">
        <v>1570</v>
      </c>
      <c r="E44" s="7">
        <v>20.7</v>
      </c>
      <c r="F44" s="7">
        <v>824000</v>
      </c>
      <c r="G44" s="7">
        <v>15500</v>
      </c>
      <c r="H44" s="7">
        <v>22.9</v>
      </c>
      <c r="I44" s="7">
        <v>23</v>
      </c>
      <c r="J44" s="7">
        <v>27900</v>
      </c>
      <c r="K44" s="7">
        <v>10.3</v>
      </c>
      <c r="L44" s="7">
        <v>824000</v>
      </c>
      <c r="M44" s="7">
        <v>15500</v>
      </c>
      <c r="N44" s="7">
        <v>22.9</v>
      </c>
      <c r="O44" s="2">
        <v>23</v>
      </c>
      <c r="P44" s="7">
        <v>27900</v>
      </c>
      <c r="Q44" s="5">
        <v>10.3</v>
      </c>
      <c r="R44" s="7">
        <v>14.7</v>
      </c>
      <c r="S44" s="7">
        <v>1</v>
      </c>
      <c r="T44" s="2">
        <v>76.2</v>
      </c>
      <c r="U44" s="2">
        <v>76.2</v>
      </c>
      <c r="V44" s="2">
        <v>11.1</v>
      </c>
      <c r="W44">
        <f t="shared" si="42"/>
        <v>1570</v>
      </c>
      <c r="X44">
        <f t="shared" si="14"/>
        <v>555.55500000000006</v>
      </c>
      <c r="Y44">
        <f t="shared" si="32"/>
        <v>1</v>
      </c>
      <c r="Z44">
        <f t="shared" si="33"/>
        <v>76.2</v>
      </c>
      <c r="AA44">
        <v>50</v>
      </c>
      <c r="AB44">
        <f t="shared" si="34"/>
        <v>1</v>
      </c>
      <c r="AC44">
        <f t="shared" si="44"/>
        <v>0</v>
      </c>
      <c r="AD44">
        <v>12.7</v>
      </c>
      <c r="AE44">
        <f t="shared" si="35"/>
        <v>1</v>
      </c>
      <c r="AF44">
        <f t="shared" si="45"/>
        <v>426</v>
      </c>
      <c r="AG44">
        <f t="shared" si="46"/>
        <v>200</v>
      </c>
      <c r="AH44">
        <f t="shared" si="36"/>
        <v>0</v>
      </c>
      <c r="AI44">
        <f t="shared" si="37"/>
        <v>10.877035420661684</v>
      </c>
      <c r="AJ44">
        <f t="shared" si="38"/>
        <v>8.5852440575282678</v>
      </c>
      <c r="AK44">
        <f t="shared" si="39"/>
        <v>13.5</v>
      </c>
      <c r="AL44">
        <f t="shared" si="47"/>
        <v>73</v>
      </c>
      <c r="AM44">
        <f t="shared" si="40"/>
        <v>0</v>
      </c>
      <c r="AN44">
        <f t="shared" si="16"/>
        <v>400.35</v>
      </c>
      <c r="AO44">
        <f t="shared" si="17"/>
        <v>353.25</v>
      </c>
      <c r="AP44">
        <f t="shared" si="48"/>
        <v>125</v>
      </c>
      <c r="AQ44">
        <f t="shared" si="18"/>
        <v>1</v>
      </c>
      <c r="AR44" s="4" t="str">
        <f t="shared" si="41"/>
        <v>Not OK</v>
      </c>
      <c r="AS44" s="7">
        <v>12.4</v>
      </c>
      <c r="AT44">
        <f t="shared" si="43"/>
        <v>1000</v>
      </c>
      <c r="AU44">
        <f>MIN(AT$8:AT94)</f>
        <v>29.9</v>
      </c>
      <c r="AV44">
        <f t="shared" si="21"/>
        <v>33.444816053511708</v>
      </c>
    </row>
    <row r="45" spans="1:48">
      <c r="A45" s="7">
        <v>97</v>
      </c>
      <c r="B45" s="7" t="s">
        <v>66</v>
      </c>
      <c r="C45" s="7">
        <v>10.7</v>
      </c>
      <c r="D45" s="7">
        <v>1360</v>
      </c>
      <c r="E45" s="7">
        <v>19.100000000000001</v>
      </c>
      <c r="F45" s="7">
        <v>728000</v>
      </c>
      <c r="G45" s="7">
        <v>13500</v>
      </c>
      <c r="H45" s="7">
        <v>23.1</v>
      </c>
      <c r="I45" s="7">
        <v>22.5</v>
      </c>
      <c r="J45" s="7">
        <v>24300</v>
      </c>
      <c r="K45" s="7">
        <v>8.94</v>
      </c>
      <c r="L45" s="7">
        <v>728000</v>
      </c>
      <c r="M45" s="7">
        <v>13500</v>
      </c>
      <c r="N45" s="7">
        <v>23.1</v>
      </c>
      <c r="O45" s="2">
        <v>22.5</v>
      </c>
      <c r="P45" s="7">
        <v>24300</v>
      </c>
      <c r="Q45" s="5">
        <v>8.94</v>
      </c>
      <c r="R45" s="7">
        <v>14.8</v>
      </c>
      <c r="S45" s="7">
        <v>1</v>
      </c>
      <c r="T45" s="2">
        <v>76.2</v>
      </c>
      <c r="U45" s="2">
        <v>76.2</v>
      </c>
      <c r="V45" s="3">
        <v>9.5299999999999994</v>
      </c>
      <c r="W45">
        <f t="shared" si="42"/>
        <v>1360</v>
      </c>
      <c r="X45">
        <f t="shared" si="14"/>
        <v>555.55500000000006</v>
      </c>
      <c r="Y45">
        <f t="shared" ref="Y45:Y58" si="49">IF(W45&gt;X45,1,0)</f>
        <v>1</v>
      </c>
      <c r="Z45">
        <f t="shared" ref="Z45:Z58" si="50">U45</f>
        <v>76.2</v>
      </c>
      <c r="AA45">
        <v>50</v>
      </c>
      <c r="AB45">
        <f t="shared" ref="AB45:AB58" si="51">IF(Z45&gt;AA45,1,0)</f>
        <v>1</v>
      </c>
      <c r="AC45">
        <f t="shared" si="44"/>
        <v>0</v>
      </c>
      <c r="AD45">
        <v>12.7</v>
      </c>
      <c r="AE45">
        <f t="shared" ref="AE45:AE58" si="52">IF(AC45&gt;AD45,0,1)</f>
        <v>1</v>
      </c>
      <c r="AF45">
        <f t="shared" si="45"/>
        <v>423</v>
      </c>
      <c r="AG45">
        <f t="shared" si="46"/>
        <v>200</v>
      </c>
      <c r="AH45">
        <f t="shared" ref="AH45:AH58" si="53">IF(AF45&lt;AG45,1,0)</f>
        <v>0</v>
      </c>
      <c r="AI45">
        <f t="shared" ref="AI45:AI58" si="54">1973920.88/(AF45^2)</f>
        <v>11.031866718083709</v>
      </c>
      <c r="AJ45">
        <f t="shared" ref="AJ45:AJ58" si="55">IF(AF45&gt;133,0.877*AI45,250*0.658^(250/AI45))*0.9</f>
        <v>8.7074524005834704</v>
      </c>
      <c r="AK45">
        <f t="shared" ref="AK45:AK58" si="56">ROUND((AJ45*D45)/1000,1)</f>
        <v>11.8</v>
      </c>
      <c r="AL45">
        <f t="shared" si="47"/>
        <v>73</v>
      </c>
      <c r="AM45">
        <f t="shared" ref="AM45:AM58" si="57">IF(AK45&lt;AL45,0,1)</f>
        <v>0</v>
      </c>
      <c r="AN45">
        <f t="shared" si="16"/>
        <v>346.8</v>
      </c>
      <c r="AO45">
        <f t="shared" si="17"/>
        <v>306</v>
      </c>
      <c r="AP45">
        <f t="shared" si="48"/>
        <v>125</v>
      </c>
      <c r="AQ45">
        <f t="shared" si="18"/>
        <v>1</v>
      </c>
      <c r="AR45" s="4" t="str">
        <f t="shared" ref="AR45:AR58" si="58">IF(SUM(Y45+AE45+AB45+AH45+AM45+AQ45)=6,"OK","Not OK")</f>
        <v>Not OK</v>
      </c>
      <c r="AS45" s="7">
        <v>10.7</v>
      </c>
      <c r="AT45">
        <f t="shared" si="43"/>
        <v>1000</v>
      </c>
      <c r="AU45">
        <f>MIN(AT$8:AT95)</f>
        <v>29.9</v>
      </c>
      <c r="AV45">
        <f t="shared" si="21"/>
        <v>33.444816053511708</v>
      </c>
    </row>
    <row r="46" spans="1:48">
      <c r="A46" s="7">
        <v>98</v>
      </c>
      <c r="B46" s="7" t="s">
        <v>67</v>
      </c>
      <c r="C46" s="7">
        <v>9.1</v>
      </c>
      <c r="D46" s="7">
        <v>1150</v>
      </c>
      <c r="E46" s="7">
        <v>17.5</v>
      </c>
      <c r="F46" s="7">
        <v>624000</v>
      </c>
      <c r="G46" s="7">
        <v>11500</v>
      </c>
      <c r="H46" s="7">
        <v>23.3</v>
      </c>
      <c r="I46" s="7">
        <v>21.8</v>
      </c>
      <c r="J46" s="7">
        <v>20600</v>
      </c>
      <c r="K46" s="7">
        <v>7.54</v>
      </c>
      <c r="L46" s="7">
        <v>624000</v>
      </c>
      <c r="M46" s="7">
        <v>11500</v>
      </c>
      <c r="N46" s="7">
        <v>23.3</v>
      </c>
      <c r="O46" s="2">
        <v>21.8</v>
      </c>
      <c r="P46" s="7">
        <v>20600</v>
      </c>
      <c r="Q46" s="5">
        <v>7.54</v>
      </c>
      <c r="R46" s="7">
        <v>14.8</v>
      </c>
      <c r="S46" s="7">
        <v>1</v>
      </c>
      <c r="T46" s="2">
        <v>76.2</v>
      </c>
      <c r="U46" s="2">
        <v>76.2</v>
      </c>
      <c r="V46" s="3">
        <v>7.94</v>
      </c>
      <c r="W46">
        <f t="shared" si="42"/>
        <v>1150</v>
      </c>
      <c r="X46">
        <f t="shared" si="14"/>
        <v>555.55500000000006</v>
      </c>
      <c r="Y46">
        <f t="shared" si="49"/>
        <v>1</v>
      </c>
      <c r="Z46">
        <f t="shared" si="50"/>
        <v>76.2</v>
      </c>
      <c r="AA46">
        <v>50</v>
      </c>
      <c r="AB46">
        <f t="shared" si="51"/>
        <v>1</v>
      </c>
      <c r="AC46">
        <f t="shared" si="44"/>
        <v>0</v>
      </c>
      <c r="AD46">
        <v>12.7</v>
      </c>
      <c r="AE46">
        <f t="shared" si="52"/>
        <v>1</v>
      </c>
      <c r="AF46">
        <f t="shared" si="45"/>
        <v>423</v>
      </c>
      <c r="AG46">
        <f t="shared" si="46"/>
        <v>200</v>
      </c>
      <c r="AH46">
        <f t="shared" si="53"/>
        <v>0</v>
      </c>
      <c r="AI46">
        <f t="shared" si="54"/>
        <v>11.031866718083709</v>
      </c>
      <c r="AJ46">
        <f t="shared" si="55"/>
        <v>8.7074524005834704</v>
      </c>
      <c r="AK46">
        <f t="shared" si="56"/>
        <v>10</v>
      </c>
      <c r="AL46">
        <f t="shared" si="47"/>
        <v>73</v>
      </c>
      <c r="AM46">
        <f t="shared" si="57"/>
        <v>0</v>
      </c>
      <c r="AN46">
        <f t="shared" si="16"/>
        <v>293.25</v>
      </c>
      <c r="AO46">
        <f t="shared" si="17"/>
        <v>258.75</v>
      </c>
      <c r="AP46">
        <f t="shared" si="48"/>
        <v>125</v>
      </c>
      <c r="AQ46">
        <f t="shared" si="18"/>
        <v>1</v>
      </c>
      <c r="AR46" s="4" t="str">
        <f t="shared" si="58"/>
        <v>Not OK</v>
      </c>
      <c r="AS46" s="7">
        <v>9.1</v>
      </c>
      <c r="AT46">
        <f t="shared" si="43"/>
        <v>1000</v>
      </c>
      <c r="AU46">
        <f>MIN(AT$8:AT96)</f>
        <v>29.9</v>
      </c>
      <c r="AV46">
        <f t="shared" si="21"/>
        <v>33.444816053511708</v>
      </c>
    </row>
    <row r="47" spans="1:48">
      <c r="A47" s="7">
        <v>99</v>
      </c>
      <c r="B47" s="7" t="s">
        <v>68</v>
      </c>
      <c r="C47" s="7">
        <v>7.3</v>
      </c>
      <c r="D47" s="7">
        <v>929</v>
      </c>
      <c r="E47" s="7">
        <v>15.9</v>
      </c>
      <c r="F47" s="7">
        <v>512000</v>
      </c>
      <c r="G47" s="7">
        <v>9320</v>
      </c>
      <c r="H47" s="7">
        <v>23.5</v>
      </c>
      <c r="I47" s="7">
        <v>21.2</v>
      </c>
      <c r="J47" s="7">
        <v>16700</v>
      </c>
      <c r="K47" s="7">
        <v>6.1</v>
      </c>
      <c r="L47" s="7">
        <v>512000</v>
      </c>
      <c r="M47" s="7">
        <v>9320</v>
      </c>
      <c r="N47" s="7">
        <v>23.5</v>
      </c>
      <c r="O47" s="2">
        <v>21.2</v>
      </c>
      <c r="P47" s="7">
        <v>16700</v>
      </c>
      <c r="Q47" s="8">
        <v>6.1</v>
      </c>
      <c r="R47" s="7">
        <v>14.9</v>
      </c>
      <c r="S47" s="7">
        <v>1</v>
      </c>
      <c r="T47" s="2">
        <v>76.2</v>
      </c>
      <c r="U47" s="2">
        <v>76.2</v>
      </c>
      <c r="V47" s="3">
        <v>6.35</v>
      </c>
      <c r="W47">
        <f t="shared" si="42"/>
        <v>929</v>
      </c>
      <c r="X47">
        <f t="shared" si="14"/>
        <v>555.55500000000006</v>
      </c>
      <c r="Y47">
        <f t="shared" si="49"/>
        <v>1</v>
      </c>
      <c r="Z47">
        <f t="shared" si="50"/>
        <v>76.2</v>
      </c>
      <c r="AA47">
        <v>50</v>
      </c>
      <c r="AB47">
        <f t="shared" si="51"/>
        <v>1</v>
      </c>
      <c r="AC47">
        <f t="shared" si="44"/>
        <v>0</v>
      </c>
      <c r="AD47">
        <v>12.7</v>
      </c>
      <c r="AE47">
        <f t="shared" si="52"/>
        <v>1</v>
      </c>
      <c r="AF47">
        <f t="shared" si="45"/>
        <v>420</v>
      </c>
      <c r="AG47">
        <f t="shared" si="46"/>
        <v>200</v>
      </c>
      <c r="AH47">
        <f t="shared" si="53"/>
        <v>0</v>
      </c>
      <c r="AI47">
        <f t="shared" si="54"/>
        <v>11.190027664399093</v>
      </c>
      <c r="AJ47">
        <f t="shared" si="55"/>
        <v>8.8322888355102052</v>
      </c>
      <c r="AK47">
        <f t="shared" si="56"/>
        <v>8.1999999999999993</v>
      </c>
      <c r="AL47">
        <f t="shared" si="47"/>
        <v>73</v>
      </c>
      <c r="AM47">
        <f t="shared" si="57"/>
        <v>0</v>
      </c>
      <c r="AN47">
        <f t="shared" si="16"/>
        <v>236.9</v>
      </c>
      <c r="AO47">
        <f t="shared" si="17"/>
        <v>209.03</v>
      </c>
      <c r="AP47">
        <f t="shared" si="48"/>
        <v>125</v>
      </c>
      <c r="AQ47">
        <f t="shared" si="18"/>
        <v>1</v>
      </c>
      <c r="AR47" s="4" t="str">
        <f t="shared" si="58"/>
        <v>Not OK</v>
      </c>
      <c r="AS47" s="7">
        <v>7.3</v>
      </c>
      <c r="AT47">
        <f t="shared" si="43"/>
        <v>1000</v>
      </c>
      <c r="AU47">
        <f>MIN(AT$8:AT97)</f>
        <v>29.9</v>
      </c>
      <c r="AV47">
        <f t="shared" si="21"/>
        <v>33.444816053511708</v>
      </c>
    </row>
    <row r="48" spans="1:48">
      <c r="A48" s="7">
        <v>100</v>
      </c>
      <c r="B48" s="7" t="s">
        <v>69</v>
      </c>
      <c r="C48" s="7">
        <v>5.5</v>
      </c>
      <c r="D48" s="7">
        <v>703</v>
      </c>
      <c r="E48" s="7">
        <v>14.3</v>
      </c>
      <c r="F48" s="7">
        <v>395000</v>
      </c>
      <c r="G48" s="7">
        <v>7100</v>
      </c>
      <c r="H48" s="7">
        <v>23.7</v>
      </c>
      <c r="I48" s="7">
        <v>20.6</v>
      </c>
      <c r="J48" s="7">
        <v>12700</v>
      </c>
      <c r="K48" s="7">
        <v>4.62</v>
      </c>
      <c r="L48" s="7">
        <v>395000</v>
      </c>
      <c r="M48" s="7">
        <v>7100</v>
      </c>
      <c r="N48" s="7">
        <v>23.7</v>
      </c>
      <c r="O48" s="2">
        <v>20.6</v>
      </c>
      <c r="P48" s="7">
        <v>12700</v>
      </c>
      <c r="Q48" s="5">
        <v>4.62</v>
      </c>
      <c r="R48" s="7">
        <v>14.9</v>
      </c>
      <c r="S48" s="7">
        <v>1</v>
      </c>
      <c r="T48" s="2">
        <v>76.2</v>
      </c>
      <c r="U48" s="2">
        <v>76.2</v>
      </c>
      <c r="V48" s="3">
        <v>4.76</v>
      </c>
      <c r="W48">
        <f t="shared" si="42"/>
        <v>703</v>
      </c>
      <c r="X48">
        <f t="shared" si="14"/>
        <v>555.55500000000006</v>
      </c>
      <c r="Y48">
        <f t="shared" si="49"/>
        <v>1</v>
      </c>
      <c r="Z48">
        <f t="shared" si="50"/>
        <v>76.2</v>
      </c>
      <c r="AA48">
        <v>50</v>
      </c>
      <c r="AB48">
        <f t="shared" si="51"/>
        <v>1</v>
      </c>
      <c r="AC48">
        <f t="shared" si="44"/>
        <v>0</v>
      </c>
      <c r="AD48">
        <v>12.7</v>
      </c>
      <c r="AE48">
        <f t="shared" si="52"/>
        <v>1</v>
      </c>
      <c r="AF48">
        <f t="shared" si="45"/>
        <v>420</v>
      </c>
      <c r="AG48">
        <f t="shared" si="46"/>
        <v>200</v>
      </c>
      <c r="AH48">
        <f t="shared" si="53"/>
        <v>0</v>
      </c>
      <c r="AI48">
        <f t="shared" si="54"/>
        <v>11.190027664399093</v>
      </c>
      <c r="AJ48">
        <f t="shared" si="55"/>
        <v>8.8322888355102052</v>
      </c>
      <c r="AK48">
        <f t="shared" si="56"/>
        <v>6.2</v>
      </c>
      <c r="AL48">
        <f t="shared" si="47"/>
        <v>73</v>
      </c>
      <c r="AM48">
        <f t="shared" si="57"/>
        <v>0</v>
      </c>
      <c r="AN48">
        <f t="shared" si="16"/>
        <v>179.27</v>
      </c>
      <c r="AO48">
        <f t="shared" si="17"/>
        <v>158.18</v>
      </c>
      <c r="AP48">
        <f t="shared" si="48"/>
        <v>125</v>
      </c>
      <c r="AQ48">
        <f t="shared" si="18"/>
        <v>1</v>
      </c>
      <c r="AR48" s="4" t="str">
        <f t="shared" si="58"/>
        <v>Not OK</v>
      </c>
      <c r="AS48" s="7">
        <v>5.5</v>
      </c>
      <c r="AT48">
        <f t="shared" si="43"/>
        <v>1000</v>
      </c>
      <c r="AU48">
        <f>MIN(AT$8:AT98)</f>
        <v>29.9</v>
      </c>
      <c r="AV48">
        <f t="shared" si="21"/>
        <v>33.444816053511708</v>
      </c>
    </row>
    <row r="49" spans="1:48">
      <c r="A49" s="7">
        <v>112</v>
      </c>
      <c r="B49" s="7" t="s">
        <v>81</v>
      </c>
      <c r="C49" s="7">
        <v>11.4</v>
      </c>
      <c r="D49" s="7">
        <v>1460</v>
      </c>
      <c r="E49" s="7">
        <v>19.100000000000001</v>
      </c>
      <c r="F49" s="7">
        <v>508000</v>
      </c>
      <c r="G49" s="7">
        <v>11700</v>
      </c>
      <c r="H49" s="7">
        <v>18.7</v>
      </c>
      <c r="I49" s="7">
        <v>20.399999999999999</v>
      </c>
      <c r="J49" s="7">
        <v>21100</v>
      </c>
      <c r="K49" s="7">
        <v>11.5</v>
      </c>
      <c r="L49" s="7">
        <v>508000</v>
      </c>
      <c r="M49" s="7">
        <v>11700</v>
      </c>
      <c r="N49" s="7">
        <v>18.7</v>
      </c>
      <c r="O49" s="2">
        <v>20.399999999999999</v>
      </c>
      <c r="P49" s="7">
        <v>21100</v>
      </c>
      <c r="Q49" s="5">
        <v>11.5</v>
      </c>
      <c r="R49" s="7">
        <v>12.2</v>
      </c>
      <c r="S49" s="7">
        <v>1</v>
      </c>
      <c r="T49" s="2">
        <v>63.5</v>
      </c>
      <c r="U49" s="2">
        <v>63.5</v>
      </c>
      <c r="V49" s="2">
        <v>12.7</v>
      </c>
      <c r="W49">
        <f t="shared" si="42"/>
        <v>1460</v>
      </c>
      <c r="X49">
        <f t="shared" si="14"/>
        <v>555.55500000000006</v>
      </c>
      <c r="Y49">
        <f t="shared" si="49"/>
        <v>1</v>
      </c>
      <c r="Z49">
        <f t="shared" si="50"/>
        <v>63.5</v>
      </c>
      <c r="AA49">
        <v>50</v>
      </c>
      <c r="AB49">
        <f t="shared" si="51"/>
        <v>1</v>
      </c>
      <c r="AC49">
        <f t="shared" si="44"/>
        <v>0</v>
      </c>
      <c r="AD49">
        <v>12.7</v>
      </c>
      <c r="AE49">
        <f t="shared" si="52"/>
        <v>1</v>
      </c>
      <c r="AF49">
        <f t="shared" si="45"/>
        <v>513</v>
      </c>
      <c r="AG49">
        <f t="shared" si="46"/>
        <v>200</v>
      </c>
      <c r="AH49">
        <f t="shared" si="53"/>
        <v>0</v>
      </c>
      <c r="AI49">
        <f t="shared" si="54"/>
        <v>7.5005828194050208</v>
      </c>
      <c r="AJ49">
        <f t="shared" si="55"/>
        <v>5.9202100193563831</v>
      </c>
      <c r="AK49">
        <f t="shared" si="56"/>
        <v>8.6</v>
      </c>
      <c r="AL49">
        <f t="shared" si="47"/>
        <v>73</v>
      </c>
      <c r="AM49">
        <f t="shared" si="57"/>
        <v>0</v>
      </c>
      <c r="AN49">
        <f t="shared" si="16"/>
        <v>372.3</v>
      </c>
      <c r="AO49">
        <f t="shared" si="17"/>
        <v>328.5</v>
      </c>
      <c r="AP49">
        <f t="shared" si="48"/>
        <v>125</v>
      </c>
      <c r="AQ49">
        <f t="shared" si="18"/>
        <v>1</v>
      </c>
      <c r="AR49" s="4" t="str">
        <f t="shared" si="58"/>
        <v>Not OK</v>
      </c>
      <c r="AS49" s="7">
        <v>11.4</v>
      </c>
      <c r="AT49">
        <f t="shared" si="43"/>
        <v>1000</v>
      </c>
      <c r="AU49">
        <f>MIN(AT$8:AT99)</f>
        <v>29.9</v>
      </c>
      <c r="AV49">
        <f t="shared" si="21"/>
        <v>33.444816053511708</v>
      </c>
    </row>
    <row r="50" spans="1:48">
      <c r="A50" s="7">
        <v>113</v>
      </c>
      <c r="B50" s="7" t="s">
        <v>82</v>
      </c>
      <c r="C50" s="7">
        <v>8.6999999999999993</v>
      </c>
      <c r="D50" s="7">
        <v>1120</v>
      </c>
      <c r="E50" s="7">
        <v>15.9</v>
      </c>
      <c r="F50" s="7">
        <v>405000.00000000006</v>
      </c>
      <c r="G50" s="7">
        <v>9140</v>
      </c>
      <c r="H50" s="7">
        <v>19</v>
      </c>
      <c r="I50" s="7">
        <v>19.3</v>
      </c>
      <c r="J50" s="7">
        <v>16600</v>
      </c>
      <c r="K50" s="7">
        <v>8.7899999999999991</v>
      </c>
      <c r="L50" s="7">
        <v>405000.00000000006</v>
      </c>
      <c r="M50" s="7">
        <v>9140</v>
      </c>
      <c r="N50" s="7">
        <v>19</v>
      </c>
      <c r="O50" s="2">
        <v>19.3</v>
      </c>
      <c r="P50" s="7">
        <v>16600</v>
      </c>
      <c r="Q50" s="5">
        <v>8.7899999999999991</v>
      </c>
      <c r="R50" s="7">
        <v>12.2</v>
      </c>
      <c r="S50" s="7">
        <v>1</v>
      </c>
      <c r="T50" s="2">
        <v>63.5</v>
      </c>
      <c r="U50" s="2">
        <v>63.5</v>
      </c>
      <c r="V50" s="3">
        <v>9.5299999999999994</v>
      </c>
      <c r="W50">
        <f t="shared" si="42"/>
        <v>1120</v>
      </c>
      <c r="X50">
        <f t="shared" si="14"/>
        <v>555.55500000000006</v>
      </c>
      <c r="Y50">
        <f t="shared" si="49"/>
        <v>1</v>
      </c>
      <c r="Z50">
        <f t="shared" si="50"/>
        <v>63.5</v>
      </c>
      <c r="AA50">
        <v>50</v>
      </c>
      <c r="AB50">
        <f t="shared" si="51"/>
        <v>1</v>
      </c>
      <c r="AC50">
        <f t="shared" si="44"/>
        <v>0</v>
      </c>
      <c r="AD50">
        <v>12.7</v>
      </c>
      <c r="AE50">
        <f t="shared" si="52"/>
        <v>1</v>
      </c>
      <c r="AF50">
        <f t="shared" si="45"/>
        <v>513</v>
      </c>
      <c r="AG50">
        <f t="shared" si="46"/>
        <v>200</v>
      </c>
      <c r="AH50">
        <f t="shared" si="53"/>
        <v>0</v>
      </c>
      <c r="AI50">
        <f t="shared" si="54"/>
        <v>7.5005828194050208</v>
      </c>
      <c r="AJ50">
        <f t="shared" si="55"/>
        <v>5.9202100193563831</v>
      </c>
      <c r="AK50">
        <f t="shared" si="56"/>
        <v>6.6</v>
      </c>
      <c r="AL50">
        <f t="shared" si="47"/>
        <v>73</v>
      </c>
      <c r="AM50">
        <f t="shared" si="57"/>
        <v>0</v>
      </c>
      <c r="AN50">
        <f t="shared" si="16"/>
        <v>285.60000000000002</v>
      </c>
      <c r="AO50">
        <f t="shared" si="17"/>
        <v>252</v>
      </c>
      <c r="AP50">
        <f t="shared" si="48"/>
        <v>125</v>
      </c>
      <c r="AQ50">
        <f t="shared" si="18"/>
        <v>1</v>
      </c>
      <c r="AR50" s="4" t="str">
        <f t="shared" si="58"/>
        <v>Not OK</v>
      </c>
      <c r="AS50" s="7">
        <v>8.6999999999999993</v>
      </c>
      <c r="AT50">
        <f t="shared" si="43"/>
        <v>1000</v>
      </c>
      <c r="AU50">
        <f>MIN(AT$8:AT100)</f>
        <v>29.9</v>
      </c>
      <c r="AV50">
        <f t="shared" si="21"/>
        <v>33.444816053511708</v>
      </c>
    </row>
    <row r="51" spans="1:48">
      <c r="A51" s="7">
        <v>114</v>
      </c>
      <c r="B51" s="7" t="s">
        <v>83</v>
      </c>
      <c r="C51" s="7">
        <v>7.4</v>
      </c>
      <c r="D51" s="7">
        <v>942</v>
      </c>
      <c r="E51" s="7">
        <v>14.3</v>
      </c>
      <c r="F51" s="7">
        <v>347999.99999999994</v>
      </c>
      <c r="G51" s="7">
        <v>7770</v>
      </c>
      <c r="H51" s="7">
        <v>19.2</v>
      </c>
      <c r="I51" s="7">
        <v>18.7</v>
      </c>
      <c r="J51" s="7">
        <v>14000</v>
      </c>
      <c r="K51" s="7">
        <v>7.42</v>
      </c>
      <c r="L51" s="7">
        <v>347999.99999999994</v>
      </c>
      <c r="M51" s="7">
        <v>7770</v>
      </c>
      <c r="N51" s="7">
        <v>19.2</v>
      </c>
      <c r="O51" s="2">
        <v>18.7</v>
      </c>
      <c r="P51" s="7">
        <v>14000</v>
      </c>
      <c r="Q51" s="5">
        <v>7.42</v>
      </c>
      <c r="R51" s="7">
        <v>12.2</v>
      </c>
      <c r="S51" s="7">
        <v>1</v>
      </c>
      <c r="T51" s="2">
        <v>63.5</v>
      </c>
      <c r="U51" s="2">
        <v>63.5</v>
      </c>
      <c r="V51" s="3">
        <v>7.94</v>
      </c>
      <c r="W51">
        <f t="shared" si="42"/>
        <v>942</v>
      </c>
      <c r="X51">
        <f t="shared" si="14"/>
        <v>555.55500000000006</v>
      </c>
      <c r="Y51">
        <f t="shared" si="49"/>
        <v>1</v>
      </c>
      <c r="Z51">
        <f t="shared" si="50"/>
        <v>63.5</v>
      </c>
      <c r="AA51">
        <v>50</v>
      </c>
      <c r="AB51">
        <f t="shared" si="51"/>
        <v>1</v>
      </c>
      <c r="AC51">
        <f t="shared" si="44"/>
        <v>0</v>
      </c>
      <c r="AD51">
        <v>12.7</v>
      </c>
      <c r="AE51">
        <f t="shared" si="52"/>
        <v>1</v>
      </c>
      <c r="AF51">
        <f t="shared" si="45"/>
        <v>513</v>
      </c>
      <c r="AG51">
        <f t="shared" si="46"/>
        <v>200</v>
      </c>
      <c r="AH51">
        <f t="shared" si="53"/>
        <v>0</v>
      </c>
      <c r="AI51">
        <f t="shared" si="54"/>
        <v>7.5005828194050208</v>
      </c>
      <c r="AJ51">
        <f t="shared" si="55"/>
        <v>5.9202100193563831</v>
      </c>
      <c r="AK51">
        <f t="shared" si="56"/>
        <v>5.6</v>
      </c>
      <c r="AL51">
        <f t="shared" si="47"/>
        <v>73</v>
      </c>
      <c r="AM51">
        <f t="shared" si="57"/>
        <v>0</v>
      </c>
      <c r="AN51">
        <f t="shared" si="16"/>
        <v>240.21</v>
      </c>
      <c r="AO51">
        <f t="shared" si="17"/>
        <v>211.95</v>
      </c>
      <c r="AP51">
        <f t="shared" si="48"/>
        <v>125</v>
      </c>
      <c r="AQ51">
        <f t="shared" si="18"/>
        <v>1</v>
      </c>
      <c r="AR51" s="4" t="str">
        <f t="shared" si="58"/>
        <v>Not OK</v>
      </c>
      <c r="AS51" s="7">
        <v>7.4</v>
      </c>
      <c r="AT51">
        <f t="shared" si="43"/>
        <v>1000</v>
      </c>
      <c r="AU51">
        <f>MIN(AT$8:AT101)</f>
        <v>29.9</v>
      </c>
      <c r="AV51">
        <f t="shared" si="21"/>
        <v>33.444816053511708</v>
      </c>
    </row>
    <row r="52" spans="1:48">
      <c r="A52" s="7">
        <v>115</v>
      </c>
      <c r="B52" s="7" t="s">
        <v>84</v>
      </c>
      <c r="C52" s="7">
        <v>6.1</v>
      </c>
      <c r="D52" s="7">
        <v>768</v>
      </c>
      <c r="E52" s="7">
        <v>12.7</v>
      </c>
      <c r="F52" s="7">
        <v>288000</v>
      </c>
      <c r="G52" s="7">
        <v>6340</v>
      </c>
      <c r="H52" s="7">
        <v>19.399999999999999</v>
      </c>
      <c r="I52" s="7">
        <v>18.100000000000001</v>
      </c>
      <c r="J52" s="7">
        <v>11400</v>
      </c>
      <c r="K52" s="7">
        <v>6.05</v>
      </c>
      <c r="L52" s="7">
        <v>288000</v>
      </c>
      <c r="M52" s="7">
        <v>6340</v>
      </c>
      <c r="N52" s="7">
        <v>19.399999999999999</v>
      </c>
      <c r="O52" s="2">
        <v>18.100000000000001</v>
      </c>
      <c r="P52" s="7">
        <v>11400</v>
      </c>
      <c r="Q52" s="5">
        <v>6.05</v>
      </c>
      <c r="R52" s="7">
        <v>12.2</v>
      </c>
      <c r="S52" s="7">
        <v>1</v>
      </c>
      <c r="T52" s="2">
        <v>63.5</v>
      </c>
      <c r="U52" s="2">
        <v>63.5</v>
      </c>
      <c r="V52" s="3">
        <v>6.35</v>
      </c>
      <c r="W52">
        <f t="shared" si="42"/>
        <v>768</v>
      </c>
      <c r="X52">
        <f t="shared" si="14"/>
        <v>555.55500000000006</v>
      </c>
      <c r="Y52">
        <f t="shared" si="49"/>
        <v>1</v>
      </c>
      <c r="Z52">
        <f t="shared" si="50"/>
        <v>63.5</v>
      </c>
      <c r="AA52">
        <v>50</v>
      </c>
      <c r="AB52">
        <f t="shared" si="51"/>
        <v>1</v>
      </c>
      <c r="AC52">
        <f t="shared" si="44"/>
        <v>0</v>
      </c>
      <c r="AD52">
        <v>12.7</v>
      </c>
      <c r="AE52">
        <f t="shared" si="52"/>
        <v>1</v>
      </c>
      <c r="AF52">
        <f t="shared" si="45"/>
        <v>513</v>
      </c>
      <c r="AG52">
        <f t="shared" si="46"/>
        <v>200</v>
      </c>
      <c r="AH52">
        <f t="shared" si="53"/>
        <v>0</v>
      </c>
      <c r="AI52">
        <f t="shared" si="54"/>
        <v>7.5005828194050208</v>
      </c>
      <c r="AJ52">
        <f t="shared" si="55"/>
        <v>5.9202100193563831</v>
      </c>
      <c r="AK52">
        <f t="shared" si="56"/>
        <v>4.5</v>
      </c>
      <c r="AL52">
        <f t="shared" si="47"/>
        <v>73</v>
      </c>
      <c r="AM52">
        <f t="shared" si="57"/>
        <v>0</v>
      </c>
      <c r="AN52">
        <f t="shared" si="16"/>
        <v>195.84</v>
      </c>
      <c r="AO52">
        <f t="shared" si="17"/>
        <v>172.8</v>
      </c>
      <c r="AP52">
        <f t="shared" si="48"/>
        <v>125</v>
      </c>
      <c r="AQ52">
        <f t="shared" si="18"/>
        <v>1</v>
      </c>
      <c r="AR52" s="4" t="str">
        <f t="shared" si="58"/>
        <v>Not OK</v>
      </c>
      <c r="AS52" s="7">
        <v>6.1</v>
      </c>
      <c r="AT52">
        <f t="shared" si="43"/>
        <v>1000</v>
      </c>
      <c r="AU52">
        <f>MIN(AT$8:AT102)</f>
        <v>29.9</v>
      </c>
      <c r="AV52">
        <f t="shared" si="21"/>
        <v>33.444816053511708</v>
      </c>
    </row>
    <row r="53" spans="1:48">
      <c r="A53" s="7">
        <v>116</v>
      </c>
      <c r="B53" s="7" t="s">
        <v>85</v>
      </c>
      <c r="C53" s="7">
        <v>4.5999999999999996</v>
      </c>
      <c r="D53" s="7">
        <v>581</v>
      </c>
      <c r="E53" s="7">
        <v>11.1</v>
      </c>
      <c r="F53" s="7">
        <v>223000</v>
      </c>
      <c r="G53" s="7">
        <v>4830</v>
      </c>
      <c r="H53" s="7">
        <v>19.600000000000001</v>
      </c>
      <c r="I53" s="7">
        <v>17.399999999999999</v>
      </c>
      <c r="J53" s="7">
        <v>8670</v>
      </c>
      <c r="K53" s="7">
        <v>4.57</v>
      </c>
      <c r="L53" s="7">
        <v>223000</v>
      </c>
      <c r="M53" s="7">
        <v>4830</v>
      </c>
      <c r="N53" s="7">
        <v>19.600000000000001</v>
      </c>
      <c r="O53" s="2">
        <v>17.399999999999999</v>
      </c>
      <c r="P53" s="7">
        <v>8670</v>
      </c>
      <c r="Q53" s="5">
        <v>4.57</v>
      </c>
      <c r="R53" s="7">
        <v>12.2</v>
      </c>
      <c r="S53" s="7">
        <v>1</v>
      </c>
      <c r="T53" s="2">
        <v>63.5</v>
      </c>
      <c r="U53" s="2">
        <v>63.5</v>
      </c>
      <c r="V53" s="3">
        <v>4.76</v>
      </c>
      <c r="W53">
        <f t="shared" si="42"/>
        <v>581</v>
      </c>
      <c r="X53">
        <f t="shared" si="14"/>
        <v>555.55500000000006</v>
      </c>
      <c r="Y53">
        <f t="shared" si="49"/>
        <v>1</v>
      </c>
      <c r="Z53">
        <f t="shared" si="50"/>
        <v>63.5</v>
      </c>
      <c r="AA53">
        <v>50</v>
      </c>
      <c r="AB53">
        <f t="shared" si="51"/>
        <v>1</v>
      </c>
      <c r="AC53">
        <f t="shared" si="44"/>
        <v>0</v>
      </c>
      <c r="AD53">
        <v>12.7</v>
      </c>
      <c r="AE53">
        <f t="shared" si="52"/>
        <v>1</v>
      </c>
      <c r="AF53">
        <f t="shared" si="45"/>
        <v>513</v>
      </c>
      <c r="AG53">
        <f t="shared" si="46"/>
        <v>200</v>
      </c>
      <c r="AH53">
        <f t="shared" si="53"/>
        <v>0</v>
      </c>
      <c r="AI53">
        <f t="shared" si="54"/>
        <v>7.5005828194050208</v>
      </c>
      <c r="AJ53">
        <f t="shared" si="55"/>
        <v>5.9202100193563831</v>
      </c>
      <c r="AK53">
        <f t="shared" si="56"/>
        <v>3.4</v>
      </c>
      <c r="AL53">
        <f t="shared" si="47"/>
        <v>73</v>
      </c>
      <c r="AM53">
        <f t="shared" si="57"/>
        <v>0</v>
      </c>
      <c r="AN53">
        <f t="shared" si="16"/>
        <v>148.16</v>
      </c>
      <c r="AO53">
        <f t="shared" si="17"/>
        <v>130.72999999999999</v>
      </c>
      <c r="AP53">
        <f t="shared" si="48"/>
        <v>125</v>
      </c>
      <c r="AQ53">
        <f t="shared" si="18"/>
        <v>1</v>
      </c>
      <c r="AR53" s="4" t="str">
        <f t="shared" si="58"/>
        <v>Not OK</v>
      </c>
      <c r="AS53" s="7">
        <v>4.5999999999999996</v>
      </c>
      <c r="AT53">
        <f t="shared" si="43"/>
        <v>1000</v>
      </c>
      <c r="AU53">
        <f>MIN(AT$8:AT103)</f>
        <v>29.9</v>
      </c>
      <c r="AV53">
        <f t="shared" si="21"/>
        <v>33.444816053511708</v>
      </c>
    </row>
    <row r="54" spans="1:48">
      <c r="A54" s="7">
        <v>123</v>
      </c>
      <c r="B54" s="7" t="s">
        <v>92</v>
      </c>
      <c r="C54" s="7">
        <v>7</v>
      </c>
      <c r="D54" s="7">
        <v>884</v>
      </c>
      <c r="E54" s="7">
        <v>15.9</v>
      </c>
      <c r="F54" s="7">
        <v>198000</v>
      </c>
      <c r="G54" s="7">
        <v>5700</v>
      </c>
      <c r="H54" s="7">
        <v>15</v>
      </c>
      <c r="I54" s="7">
        <v>16.100000000000001</v>
      </c>
      <c r="J54" s="7">
        <v>10300</v>
      </c>
      <c r="K54" s="7">
        <v>8.7100000000000009</v>
      </c>
      <c r="L54" s="7">
        <v>198000</v>
      </c>
      <c r="M54" s="7">
        <v>5700</v>
      </c>
      <c r="N54" s="7">
        <v>15</v>
      </c>
      <c r="O54" s="2">
        <v>16.100000000000001</v>
      </c>
      <c r="P54" s="7">
        <v>10300</v>
      </c>
      <c r="Q54" s="5">
        <v>8.7100000000000009</v>
      </c>
      <c r="R54" s="7">
        <v>9.8000000000000007</v>
      </c>
      <c r="S54" s="7">
        <v>1</v>
      </c>
      <c r="T54" s="2">
        <v>50.8</v>
      </c>
      <c r="U54" s="2">
        <v>50.8</v>
      </c>
      <c r="V54" s="3">
        <v>9.5299999999999994</v>
      </c>
      <c r="W54">
        <f t="shared" si="42"/>
        <v>884</v>
      </c>
      <c r="X54">
        <f t="shared" si="14"/>
        <v>555.55500000000006</v>
      </c>
      <c r="Y54">
        <f t="shared" si="49"/>
        <v>1</v>
      </c>
      <c r="Z54">
        <f t="shared" si="50"/>
        <v>50.8</v>
      </c>
      <c r="AA54">
        <v>50</v>
      </c>
      <c r="AB54">
        <f t="shared" si="51"/>
        <v>1</v>
      </c>
      <c r="AC54">
        <f t="shared" si="44"/>
        <v>0</v>
      </c>
      <c r="AD54">
        <v>12.7</v>
      </c>
      <c r="AE54">
        <f t="shared" si="52"/>
        <v>1</v>
      </c>
      <c r="AF54">
        <f t="shared" si="45"/>
        <v>639</v>
      </c>
      <c r="AG54">
        <f t="shared" si="46"/>
        <v>200</v>
      </c>
      <c r="AH54">
        <f t="shared" si="53"/>
        <v>0</v>
      </c>
      <c r="AI54">
        <f t="shared" si="54"/>
        <v>4.8342379647385263</v>
      </c>
      <c r="AJ54">
        <f t="shared" si="55"/>
        <v>3.8156640255681191</v>
      </c>
      <c r="AK54">
        <f t="shared" si="56"/>
        <v>3.4</v>
      </c>
      <c r="AL54">
        <f t="shared" si="47"/>
        <v>73</v>
      </c>
      <c r="AM54">
        <f t="shared" si="57"/>
        <v>0</v>
      </c>
      <c r="AN54">
        <f t="shared" si="16"/>
        <v>225.42</v>
      </c>
      <c r="AO54">
        <f t="shared" si="17"/>
        <v>198.9</v>
      </c>
      <c r="AP54">
        <f t="shared" si="48"/>
        <v>125</v>
      </c>
      <c r="AQ54">
        <f t="shared" si="18"/>
        <v>1</v>
      </c>
      <c r="AR54" s="4" t="str">
        <f t="shared" si="58"/>
        <v>Not OK</v>
      </c>
      <c r="AS54" s="7">
        <v>7</v>
      </c>
      <c r="AT54">
        <f t="shared" si="43"/>
        <v>1000</v>
      </c>
      <c r="AU54">
        <f>MIN(AT$8:AT104)</f>
        <v>29.9</v>
      </c>
      <c r="AV54">
        <f t="shared" si="21"/>
        <v>33.444816053511708</v>
      </c>
    </row>
    <row r="55" spans="1:48">
      <c r="A55" s="7">
        <v>124</v>
      </c>
      <c r="B55" s="7" t="s">
        <v>93</v>
      </c>
      <c r="C55" s="7">
        <v>5.8</v>
      </c>
      <c r="D55" s="7">
        <v>748</v>
      </c>
      <c r="E55" s="7">
        <v>14.3</v>
      </c>
      <c r="F55" s="7">
        <v>171999.99999999997</v>
      </c>
      <c r="G55" s="7">
        <v>4880</v>
      </c>
      <c r="H55" s="7">
        <v>15.2</v>
      </c>
      <c r="I55" s="7">
        <v>15.5</v>
      </c>
      <c r="J55" s="7">
        <v>8800</v>
      </c>
      <c r="K55" s="7">
        <v>7.37</v>
      </c>
      <c r="L55" s="7">
        <v>171999.99999999997</v>
      </c>
      <c r="M55" s="7">
        <v>4880</v>
      </c>
      <c r="N55" s="7">
        <v>15.2</v>
      </c>
      <c r="O55" s="2">
        <v>15.5</v>
      </c>
      <c r="P55" s="7">
        <v>8800</v>
      </c>
      <c r="Q55" s="5">
        <v>7.37</v>
      </c>
      <c r="R55" s="7">
        <v>9.8000000000000007</v>
      </c>
      <c r="S55" s="7">
        <v>1</v>
      </c>
      <c r="T55" s="2">
        <v>50.8</v>
      </c>
      <c r="U55" s="2">
        <v>50.8</v>
      </c>
      <c r="V55" s="3">
        <v>7.94</v>
      </c>
      <c r="W55">
        <f t="shared" si="42"/>
        <v>748</v>
      </c>
      <c r="X55">
        <f t="shared" si="14"/>
        <v>555.55500000000006</v>
      </c>
      <c r="Y55">
        <f t="shared" si="49"/>
        <v>1</v>
      </c>
      <c r="Z55">
        <f t="shared" si="50"/>
        <v>50.8</v>
      </c>
      <c r="AA55">
        <v>50</v>
      </c>
      <c r="AB55">
        <f t="shared" si="51"/>
        <v>1</v>
      </c>
      <c r="AC55">
        <f t="shared" si="44"/>
        <v>0</v>
      </c>
      <c r="AD55">
        <v>12.7</v>
      </c>
      <c r="AE55">
        <f t="shared" si="52"/>
        <v>1</v>
      </c>
      <c r="AF55">
        <f t="shared" si="45"/>
        <v>639</v>
      </c>
      <c r="AG55">
        <f t="shared" si="46"/>
        <v>200</v>
      </c>
      <c r="AH55">
        <f t="shared" si="53"/>
        <v>0</v>
      </c>
      <c r="AI55">
        <f t="shared" si="54"/>
        <v>4.8342379647385263</v>
      </c>
      <c r="AJ55">
        <f t="shared" si="55"/>
        <v>3.8156640255681191</v>
      </c>
      <c r="AK55">
        <f t="shared" si="56"/>
        <v>2.9</v>
      </c>
      <c r="AL55">
        <f t="shared" si="47"/>
        <v>73</v>
      </c>
      <c r="AM55">
        <f t="shared" si="57"/>
        <v>0</v>
      </c>
      <c r="AN55">
        <f t="shared" si="16"/>
        <v>190.74</v>
      </c>
      <c r="AO55">
        <f t="shared" si="17"/>
        <v>168.3</v>
      </c>
      <c r="AP55">
        <f t="shared" si="48"/>
        <v>125</v>
      </c>
      <c r="AQ55">
        <f t="shared" si="18"/>
        <v>1</v>
      </c>
      <c r="AR55" s="4" t="str">
        <f t="shared" si="58"/>
        <v>Not OK</v>
      </c>
      <c r="AS55" s="7">
        <v>5.8</v>
      </c>
      <c r="AT55">
        <f t="shared" si="43"/>
        <v>1000</v>
      </c>
      <c r="AU55">
        <f>MIN(AT$8:AT105)</f>
        <v>29.9</v>
      </c>
      <c r="AV55">
        <f t="shared" si="21"/>
        <v>33.444816053511708</v>
      </c>
    </row>
    <row r="56" spans="1:48">
      <c r="A56" s="7">
        <v>125</v>
      </c>
      <c r="B56" s="7" t="s">
        <v>94</v>
      </c>
      <c r="C56" s="7">
        <v>4.7</v>
      </c>
      <c r="D56" s="7">
        <v>609</v>
      </c>
      <c r="E56" s="7">
        <v>12.7</v>
      </c>
      <c r="F56" s="7">
        <v>144000</v>
      </c>
      <c r="G56" s="7">
        <v>4000</v>
      </c>
      <c r="H56" s="7">
        <v>15.4</v>
      </c>
      <c r="I56" s="7">
        <v>14.9</v>
      </c>
      <c r="J56" s="7">
        <v>7210</v>
      </c>
      <c r="K56" s="7">
        <v>5.99</v>
      </c>
      <c r="L56" s="7">
        <v>144000</v>
      </c>
      <c r="M56" s="7">
        <v>4000</v>
      </c>
      <c r="N56" s="7">
        <v>15.4</v>
      </c>
      <c r="O56" s="2">
        <v>14.9</v>
      </c>
      <c r="P56" s="7">
        <v>7210</v>
      </c>
      <c r="Q56" s="5">
        <v>5.99</v>
      </c>
      <c r="R56" s="7">
        <v>9.83</v>
      </c>
      <c r="S56" s="7">
        <v>1</v>
      </c>
      <c r="T56" s="2">
        <v>50.8</v>
      </c>
      <c r="U56" s="2">
        <v>50.8</v>
      </c>
      <c r="V56" s="3">
        <v>6.35</v>
      </c>
      <c r="W56">
        <f t="shared" si="42"/>
        <v>609</v>
      </c>
      <c r="X56">
        <f t="shared" si="14"/>
        <v>555.55500000000006</v>
      </c>
      <c r="Y56">
        <f t="shared" si="49"/>
        <v>1</v>
      </c>
      <c r="Z56">
        <f t="shared" si="50"/>
        <v>50.8</v>
      </c>
      <c r="AA56">
        <v>50</v>
      </c>
      <c r="AB56">
        <f t="shared" si="51"/>
        <v>1</v>
      </c>
      <c r="AC56">
        <f t="shared" si="44"/>
        <v>0</v>
      </c>
      <c r="AD56">
        <v>12.7</v>
      </c>
      <c r="AE56">
        <f t="shared" si="52"/>
        <v>1</v>
      </c>
      <c r="AF56">
        <f t="shared" si="45"/>
        <v>637</v>
      </c>
      <c r="AG56">
        <f t="shared" si="46"/>
        <v>200</v>
      </c>
      <c r="AH56">
        <f t="shared" si="53"/>
        <v>0</v>
      </c>
      <c r="AI56">
        <f t="shared" si="54"/>
        <v>4.8646419021660101</v>
      </c>
      <c r="AJ56">
        <f t="shared" si="55"/>
        <v>3.8396618533796314</v>
      </c>
      <c r="AK56">
        <f t="shared" si="56"/>
        <v>2.2999999999999998</v>
      </c>
      <c r="AL56">
        <f t="shared" si="47"/>
        <v>73</v>
      </c>
      <c r="AM56">
        <f t="shared" si="57"/>
        <v>0</v>
      </c>
      <c r="AN56">
        <f t="shared" si="16"/>
        <v>155.30000000000001</v>
      </c>
      <c r="AO56">
        <f t="shared" si="17"/>
        <v>137.03</v>
      </c>
      <c r="AP56">
        <f t="shared" si="48"/>
        <v>125</v>
      </c>
      <c r="AQ56">
        <f t="shared" si="18"/>
        <v>1</v>
      </c>
      <c r="AR56" s="4" t="str">
        <f t="shared" si="58"/>
        <v>Not OK</v>
      </c>
      <c r="AS56" s="7">
        <v>4.7</v>
      </c>
      <c r="AT56">
        <f t="shared" si="43"/>
        <v>1000</v>
      </c>
      <c r="AU56">
        <f>MIN(AT$8:AT106)</f>
        <v>29.9</v>
      </c>
      <c r="AV56">
        <f t="shared" si="21"/>
        <v>33.444816053511708</v>
      </c>
    </row>
    <row r="57" spans="1:48">
      <c r="A57" s="7">
        <v>126</v>
      </c>
      <c r="B57" s="7" t="s">
        <v>95</v>
      </c>
      <c r="C57" s="7">
        <v>3.6</v>
      </c>
      <c r="D57" s="7">
        <v>466</v>
      </c>
      <c r="E57" s="7">
        <v>11.1</v>
      </c>
      <c r="F57" s="7">
        <v>113000</v>
      </c>
      <c r="G57" s="7">
        <v>3080</v>
      </c>
      <c r="H57" s="7">
        <v>15.5</v>
      </c>
      <c r="I57" s="7">
        <v>14.2</v>
      </c>
      <c r="J57" s="7">
        <v>5540</v>
      </c>
      <c r="K57" s="7">
        <v>4.5999999999999996</v>
      </c>
      <c r="L57" s="7">
        <v>113000</v>
      </c>
      <c r="M57" s="7">
        <v>3080</v>
      </c>
      <c r="N57" s="7">
        <v>15.5</v>
      </c>
      <c r="O57" s="2">
        <v>14.2</v>
      </c>
      <c r="P57" s="7">
        <v>5540</v>
      </c>
      <c r="Q57" s="8">
        <v>4.5999999999999996</v>
      </c>
      <c r="R57" s="7">
        <v>9.8800000000000008</v>
      </c>
      <c r="S57" s="7">
        <v>1</v>
      </c>
      <c r="T57" s="2">
        <v>50.8</v>
      </c>
      <c r="U57" s="2">
        <v>50.8</v>
      </c>
      <c r="V57" s="3">
        <v>4.76</v>
      </c>
      <c r="W57">
        <f t="shared" si="42"/>
        <v>466</v>
      </c>
      <c r="X57">
        <f t="shared" si="14"/>
        <v>555.55500000000006</v>
      </c>
      <c r="Y57">
        <f t="shared" si="49"/>
        <v>0</v>
      </c>
      <c r="Z57">
        <f t="shared" si="50"/>
        <v>50.8</v>
      </c>
      <c r="AA57">
        <v>50</v>
      </c>
      <c r="AB57">
        <f t="shared" si="51"/>
        <v>1</v>
      </c>
      <c r="AC57">
        <f t="shared" si="44"/>
        <v>0</v>
      </c>
      <c r="AD57">
        <v>12.7</v>
      </c>
      <c r="AE57">
        <f t="shared" si="52"/>
        <v>1</v>
      </c>
      <c r="AF57">
        <f t="shared" si="45"/>
        <v>634</v>
      </c>
      <c r="AG57">
        <f t="shared" si="46"/>
        <v>200</v>
      </c>
      <c r="AH57">
        <f t="shared" si="53"/>
        <v>0</v>
      </c>
      <c r="AI57">
        <f t="shared" si="54"/>
        <v>4.9107884445063634</v>
      </c>
      <c r="AJ57">
        <f t="shared" si="55"/>
        <v>3.8760853192488725</v>
      </c>
      <c r="AK57">
        <f t="shared" si="56"/>
        <v>1.8</v>
      </c>
      <c r="AL57">
        <f t="shared" si="47"/>
        <v>73</v>
      </c>
      <c r="AM57">
        <f t="shared" si="57"/>
        <v>0</v>
      </c>
      <c r="AN57">
        <f t="shared" si="16"/>
        <v>118.83</v>
      </c>
      <c r="AO57">
        <f t="shared" si="17"/>
        <v>104.85</v>
      </c>
      <c r="AP57">
        <f t="shared" si="48"/>
        <v>125</v>
      </c>
      <c r="AQ57">
        <f t="shared" si="18"/>
        <v>0</v>
      </c>
      <c r="AR57" s="4" t="str">
        <f t="shared" si="58"/>
        <v>Not OK</v>
      </c>
      <c r="AS57" s="7">
        <v>3.6</v>
      </c>
      <c r="AT57">
        <f t="shared" si="43"/>
        <v>1000</v>
      </c>
      <c r="AU57">
        <f>MIN(AT$8:AT107)</f>
        <v>29.9</v>
      </c>
      <c r="AV57">
        <f t="shared" si="21"/>
        <v>33.444816053511708</v>
      </c>
    </row>
    <row r="58" spans="1:48">
      <c r="A58" s="7">
        <v>127</v>
      </c>
      <c r="B58" s="7" t="s">
        <v>96</v>
      </c>
      <c r="C58" s="7">
        <v>2.4</v>
      </c>
      <c r="D58" s="7">
        <v>317</v>
      </c>
      <c r="E58" s="7">
        <v>9.5299999999999994</v>
      </c>
      <c r="F58" s="7">
        <v>78700.000000000015</v>
      </c>
      <c r="G58" s="7">
        <v>2110</v>
      </c>
      <c r="H58" s="7">
        <v>15.7</v>
      </c>
      <c r="I58" s="7">
        <v>13.6</v>
      </c>
      <c r="J58" s="7">
        <v>3770</v>
      </c>
      <c r="K58" s="7">
        <v>3.12</v>
      </c>
      <c r="L58" s="7">
        <v>78700.000000000015</v>
      </c>
      <c r="M58" s="7">
        <v>2110</v>
      </c>
      <c r="N58" s="7">
        <v>15.7</v>
      </c>
      <c r="O58" s="2">
        <v>13.6</v>
      </c>
      <c r="P58" s="7">
        <v>3770</v>
      </c>
      <c r="Q58" s="5">
        <v>3.12</v>
      </c>
      <c r="R58" s="7">
        <v>9.93</v>
      </c>
      <c r="S58" s="7">
        <v>1</v>
      </c>
      <c r="T58" s="2">
        <v>50.8</v>
      </c>
      <c r="U58" s="2">
        <v>50.8</v>
      </c>
      <c r="V58" s="3">
        <v>3.18</v>
      </c>
      <c r="W58">
        <f t="shared" si="42"/>
        <v>317</v>
      </c>
      <c r="X58">
        <f t="shared" si="14"/>
        <v>555.55500000000006</v>
      </c>
      <c r="Y58">
        <f t="shared" si="49"/>
        <v>0</v>
      </c>
      <c r="Z58">
        <f t="shared" si="50"/>
        <v>50.8</v>
      </c>
      <c r="AA58">
        <v>50</v>
      </c>
      <c r="AB58">
        <f t="shared" si="51"/>
        <v>1</v>
      </c>
      <c r="AC58">
        <f t="shared" si="44"/>
        <v>0</v>
      </c>
      <c r="AD58">
        <v>12.7</v>
      </c>
      <c r="AE58">
        <f t="shared" si="52"/>
        <v>1</v>
      </c>
      <c r="AF58">
        <f t="shared" si="45"/>
        <v>630</v>
      </c>
      <c r="AG58">
        <f t="shared" si="46"/>
        <v>200</v>
      </c>
      <c r="AH58">
        <f t="shared" si="53"/>
        <v>0</v>
      </c>
      <c r="AI58">
        <f t="shared" si="54"/>
        <v>4.9733456286218187</v>
      </c>
      <c r="AJ58">
        <f t="shared" si="55"/>
        <v>3.9254617046712013</v>
      </c>
      <c r="AK58">
        <f t="shared" si="56"/>
        <v>1.2</v>
      </c>
      <c r="AL58">
        <f t="shared" si="47"/>
        <v>73</v>
      </c>
      <c r="AM58">
        <f t="shared" si="57"/>
        <v>0</v>
      </c>
      <c r="AN58">
        <f t="shared" si="16"/>
        <v>80.84</v>
      </c>
      <c r="AO58">
        <f t="shared" si="17"/>
        <v>71.33</v>
      </c>
      <c r="AP58">
        <f t="shared" si="48"/>
        <v>125</v>
      </c>
      <c r="AQ58">
        <f t="shared" si="18"/>
        <v>0</v>
      </c>
      <c r="AR58" s="4" t="str">
        <f t="shared" si="58"/>
        <v>Not OK</v>
      </c>
      <c r="AS58" s="7">
        <v>2.4</v>
      </c>
      <c r="AT58">
        <f t="shared" si="43"/>
        <v>1000</v>
      </c>
      <c r="AU58">
        <f>MIN(AT$8:AT108)</f>
        <v>29.9</v>
      </c>
      <c r="AV58">
        <f t="shared" si="21"/>
        <v>33.444816053511708</v>
      </c>
    </row>
    <row r="59" spans="1:48">
      <c r="X59">
        <f t="shared" si="14"/>
        <v>555.55500000000006</v>
      </c>
      <c r="AA59">
        <v>50</v>
      </c>
      <c r="AN59">
        <f t="shared" si="16"/>
        <v>0</v>
      </c>
      <c r="AO59">
        <f t="shared" si="17"/>
        <v>0</v>
      </c>
      <c r="AQ59">
        <f t="shared" si="18"/>
        <v>0</v>
      </c>
      <c r="AR59" s="4"/>
      <c r="AS59" s="7"/>
      <c r="AT59">
        <f t="shared" ref="AT59:AT122" si="59">IF(SUM(Y59+AE59+AB59+AH59+AM59+AQ59)=6,AS59,1000)</f>
        <v>1000</v>
      </c>
      <c r="AU59">
        <f>MIN(AT$8:AT109)</f>
        <v>29.9</v>
      </c>
      <c r="AV59">
        <f t="shared" ref="AV59:AV122" si="60">AT59/AU59</f>
        <v>33.444816053511708</v>
      </c>
    </row>
    <row r="60" spans="1:48">
      <c r="B60" s="7" t="s">
        <v>144</v>
      </c>
      <c r="C60" s="7">
        <v>65.5</v>
      </c>
      <c r="D60" s="7">
        <v>8450</v>
      </c>
      <c r="E60" s="7">
        <v>38.1</v>
      </c>
      <c r="F60" s="7">
        <v>33700000</v>
      </c>
      <c r="G60" s="7">
        <v>247000</v>
      </c>
      <c r="H60" s="7">
        <v>63.2</v>
      </c>
      <c r="I60" s="7">
        <v>41.9</v>
      </c>
      <c r="J60" s="7">
        <v>447000</v>
      </c>
      <c r="K60" s="7">
        <v>20.8</v>
      </c>
      <c r="L60" s="7">
        <v>16100000</v>
      </c>
      <c r="M60" s="7">
        <v>146000</v>
      </c>
      <c r="N60" s="7">
        <v>43.7</v>
      </c>
      <c r="O60" s="2">
        <v>41.9</v>
      </c>
      <c r="P60" s="7">
        <v>265000</v>
      </c>
      <c r="Q60" s="10">
        <v>20.8</v>
      </c>
      <c r="R60" s="7">
        <v>32.5</v>
      </c>
      <c r="S60" s="7">
        <v>0.54200000000000004</v>
      </c>
      <c r="T60" s="1">
        <v>152</v>
      </c>
      <c r="U60" s="1">
        <v>203</v>
      </c>
      <c r="V60" s="2">
        <v>25.4</v>
      </c>
      <c r="W60">
        <f t="shared" ref="W60:W122" si="61">D60</f>
        <v>8450</v>
      </c>
      <c r="X60">
        <f t="shared" si="14"/>
        <v>555.55500000000006</v>
      </c>
      <c r="Y60">
        <f t="shared" ref="Y60:Y122" si="62">IF(W60&gt;X60,1,0)</f>
        <v>1</v>
      </c>
      <c r="Z60">
        <f t="shared" ref="Z60:Z122" si="63">U60</f>
        <v>203</v>
      </c>
      <c r="AA60">
        <v>50</v>
      </c>
      <c r="AB60">
        <f t="shared" ref="AB60:AB122" si="64">IF(Z60&gt;AA60,1,0)</f>
        <v>1</v>
      </c>
      <c r="AC60">
        <f t="shared" ref="AC60:AC91" si="65">IF($B$5=1,ROUND(MAX(T60,U60)/V60,2),IF($B$5=4,ROUND(MAX(T60,U60)/V60,2),0))</f>
        <v>0</v>
      </c>
      <c r="AD60">
        <v>14.7</v>
      </c>
      <c r="AE60">
        <f t="shared" ref="AE60:AE122" si="66">IF(AC60&gt;AD60,0,1)</f>
        <v>1</v>
      </c>
      <c r="AF60">
        <f t="shared" ref="AF60:AF91" si="67">ROUND(MAX(1000*$B$2/R60,IF($B$2*1000/H60&gt;80,$B$2*1250/H60+32,$B$2*750/H60+72)),0)</f>
        <v>193</v>
      </c>
      <c r="AG60">
        <f t="shared" ref="AG60:AG91" si="68">IF($B$5=2,300,200)</f>
        <v>200</v>
      </c>
      <c r="AH60">
        <f t="shared" ref="AH60:AH122" si="69">IF(AF60&lt;AG60,1,0)</f>
        <v>1</v>
      </c>
      <c r="AI60">
        <f t="shared" ref="AI60:AI122" si="70">1973920.88/(AF60^2)</f>
        <v>52.992587183548551</v>
      </c>
      <c r="AJ60">
        <f t="shared" ref="AJ60:AJ122" si="71">IF(AF60&gt;133,0.877*AI60,250*0.658^(250/AI60))*0.9</f>
        <v>41.827049063974876</v>
      </c>
      <c r="AK60">
        <f t="shared" ref="AK60:AK122" si="72">ROUND((AJ60*D60)/1000,1)</f>
        <v>353.4</v>
      </c>
      <c r="AL60">
        <f t="shared" ref="AL60:AL91" si="73">$B$3</f>
        <v>73</v>
      </c>
      <c r="AM60">
        <f>IF(B$5=1,0,IF(B$5=4,0,IF(AK60&lt;AL60,0,1)))</f>
        <v>1</v>
      </c>
      <c r="AN60">
        <f t="shared" si="16"/>
        <v>2154.75</v>
      </c>
      <c r="AO60">
        <f t="shared" si="17"/>
        <v>1901.25</v>
      </c>
      <c r="AP60">
        <f t="shared" ref="AP60:AP91" si="74">$B$4</f>
        <v>125</v>
      </c>
      <c r="AQ60">
        <f t="shared" si="18"/>
        <v>1</v>
      </c>
      <c r="AR60" s="4" t="str">
        <f t="shared" ref="AR60:AR122" si="75">IF(SUM(Y60+AE60+AB60+AH60+AM60+AQ60)=6,"OK","Not OK")</f>
        <v>OK</v>
      </c>
      <c r="AS60" s="7">
        <v>65.5</v>
      </c>
      <c r="AT60">
        <f t="shared" si="59"/>
        <v>65.5</v>
      </c>
      <c r="AU60">
        <f>MIN(AT$8:AT110)</f>
        <v>29.9</v>
      </c>
      <c r="AV60">
        <f t="shared" si="60"/>
        <v>2.1906354515050168</v>
      </c>
    </row>
    <row r="61" spans="1:48">
      <c r="B61" s="7" t="s">
        <v>145</v>
      </c>
      <c r="C61" s="7">
        <v>57.9</v>
      </c>
      <c r="D61" s="7">
        <v>7420</v>
      </c>
      <c r="E61" s="7">
        <v>35.1</v>
      </c>
      <c r="F61" s="7">
        <v>30100000</v>
      </c>
      <c r="G61" s="7">
        <v>220000</v>
      </c>
      <c r="H61" s="7">
        <v>63.5</v>
      </c>
      <c r="I61" s="7">
        <v>40.6</v>
      </c>
      <c r="J61" s="7">
        <v>398000</v>
      </c>
      <c r="K61" s="7">
        <v>18.3</v>
      </c>
      <c r="L61" s="7">
        <v>14500000</v>
      </c>
      <c r="M61" s="7">
        <v>130000</v>
      </c>
      <c r="N61" s="7">
        <v>44.2</v>
      </c>
      <c r="O61" s="2">
        <v>40.6</v>
      </c>
      <c r="P61" s="7">
        <v>236000</v>
      </c>
      <c r="Q61" s="10">
        <v>18.3</v>
      </c>
      <c r="R61" s="7">
        <v>32.5</v>
      </c>
      <c r="S61" s="7">
        <v>0.54600000000000004</v>
      </c>
      <c r="T61" s="1">
        <v>152</v>
      </c>
      <c r="U61" s="1">
        <v>203</v>
      </c>
      <c r="V61" s="2">
        <v>22.2</v>
      </c>
      <c r="W61">
        <f t="shared" si="61"/>
        <v>7420</v>
      </c>
      <c r="X61">
        <f t="shared" si="14"/>
        <v>555.55500000000006</v>
      </c>
      <c r="Y61">
        <f t="shared" si="62"/>
        <v>1</v>
      </c>
      <c r="Z61">
        <f t="shared" si="63"/>
        <v>203</v>
      </c>
      <c r="AA61">
        <v>50</v>
      </c>
      <c r="AB61">
        <f t="shared" si="64"/>
        <v>1</v>
      </c>
      <c r="AC61">
        <f t="shared" si="65"/>
        <v>0</v>
      </c>
      <c r="AD61">
        <v>15.7</v>
      </c>
      <c r="AE61">
        <f t="shared" si="66"/>
        <v>1</v>
      </c>
      <c r="AF61">
        <f t="shared" si="67"/>
        <v>193</v>
      </c>
      <c r="AG61">
        <f t="shared" si="68"/>
        <v>200</v>
      </c>
      <c r="AH61">
        <f t="shared" si="69"/>
        <v>1</v>
      </c>
      <c r="AI61">
        <f t="shared" si="70"/>
        <v>52.992587183548551</v>
      </c>
      <c r="AJ61">
        <f t="shared" si="71"/>
        <v>41.827049063974876</v>
      </c>
      <c r="AK61">
        <f t="shared" si="72"/>
        <v>310.39999999999998</v>
      </c>
      <c r="AL61">
        <f t="shared" si="73"/>
        <v>73</v>
      </c>
      <c r="AM61">
        <f t="shared" ref="AM61:AM124" si="76">IF(B$5=1,0,IF(B$5=4,0,IF(AK61&lt;AL61,0,1)))</f>
        <v>1</v>
      </c>
      <c r="AN61">
        <f t="shared" si="16"/>
        <v>1892.1</v>
      </c>
      <c r="AO61">
        <f t="shared" si="17"/>
        <v>1669.5</v>
      </c>
      <c r="AP61">
        <f t="shared" si="74"/>
        <v>125</v>
      </c>
      <c r="AQ61">
        <f t="shared" si="18"/>
        <v>1</v>
      </c>
      <c r="AR61" s="4" t="str">
        <f t="shared" si="75"/>
        <v>OK</v>
      </c>
      <c r="AS61" s="7">
        <v>57.9</v>
      </c>
      <c r="AT61">
        <f t="shared" si="59"/>
        <v>57.9</v>
      </c>
      <c r="AU61">
        <f>MIN(AT$8:AT111)</f>
        <v>29.9</v>
      </c>
      <c r="AV61">
        <f t="shared" si="60"/>
        <v>1.9364548494983278</v>
      </c>
    </row>
    <row r="62" spans="1:48">
      <c r="B62" s="7" t="s">
        <v>146</v>
      </c>
      <c r="C62" s="7">
        <v>50.1</v>
      </c>
      <c r="D62" s="7">
        <v>6450</v>
      </c>
      <c r="E62" s="7">
        <v>31.8</v>
      </c>
      <c r="F62" s="7">
        <v>26400000</v>
      </c>
      <c r="G62" s="7">
        <v>192000</v>
      </c>
      <c r="H62" s="7">
        <v>64</v>
      </c>
      <c r="I62" s="7">
        <v>39.6</v>
      </c>
      <c r="J62" s="7">
        <v>346000</v>
      </c>
      <c r="K62" s="7">
        <v>15.8</v>
      </c>
      <c r="L62" s="7">
        <v>12800000</v>
      </c>
      <c r="M62" s="7">
        <v>113000</v>
      </c>
      <c r="N62" s="7">
        <v>44.5</v>
      </c>
      <c r="O62" s="2">
        <v>39.6</v>
      </c>
      <c r="P62" s="7">
        <v>205000</v>
      </c>
      <c r="Q62" s="10">
        <v>15.8</v>
      </c>
      <c r="R62" s="7">
        <v>32.799999999999997</v>
      </c>
      <c r="S62" s="7">
        <v>0.55000000000000004</v>
      </c>
      <c r="T62" s="1">
        <v>152</v>
      </c>
      <c r="U62" s="1">
        <v>203</v>
      </c>
      <c r="V62" s="2">
        <v>19.100000000000001</v>
      </c>
      <c r="W62">
        <f t="shared" si="61"/>
        <v>6450</v>
      </c>
      <c r="X62">
        <f t="shared" si="14"/>
        <v>555.55500000000006</v>
      </c>
      <c r="Y62">
        <f t="shared" si="62"/>
        <v>1</v>
      </c>
      <c r="Z62">
        <f t="shared" si="63"/>
        <v>203</v>
      </c>
      <c r="AA62">
        <v>50</v>
      </c>
      <c r="AB62">
        <f t="shared" si="64"/>
        <v>1</v>
      </c>
      <c r="AC62">
        <f t="shared" si="65"/>
        <v>0</v>
      </c>
      <c r="AD62">
        <v>16.7</v>
      </c>
      <c r="AE62">
        <f t="shared" si="66"/>
        <v>1</v>
      </c>
      <c r="AF62">
        <f t="shared" si="67"/>
        <v>191</v>
      </c>
      <c r="AG62">
        <f t="shared" si="68"/>
        <v>200</v>
      </c>
      <c r="AH62">
        <f t="shared" si="69"/>
        <v>1</v>
      </c>
      <c r="AI62">
        <f t="shared" si="70"/>
        <v>54.108190016721032</v>
      </c>
      <c r="AJ62">
        <f t="shared" si="71"/>
        <v>42.707594380197911</v>
      </c>
      <c r="AK62">
        <f t="shared" si="72"/>
        <v>275.5</v>
      </c>
      <c r="AL62">
        <f t="shared" si="73"/>
        <v>73</v>
      </c>
      <c r="AM62">
        <f t="shared" si="76"/>
        <v>1</v>
      </c>
      <c r="AN62">
        <f t="shared" si="16"/>
        <v>1644.75</v>
      </c>
      <c r="AO62">
        <f t="shared" si="17"/>
        <v>1451.25</v>
      </c>
      <c r="AP62">
        <f t="shared" si="74"/>
        <v>125</v>
      </c>
      <c r="AQ62">
        <f t="shared" si="18"/>
        <v>1</v>
      </c>
      <c r="AR62" s="4" t="str">
        <f t="shared" si="75"/>
        <v>OK</v>
      </c>
      <c r="AS62" s="7">
        <v>50.1</v>
      </c>
      <c r="AT62">
        <f t="shared" si="59"/>
        <v>50.1</v>
      </c>
      <c r="AU62">
        <f>MIN(AT$8:AT112)</f>
        <v>29.9</v>
      </c>
      <c r="AV62">
        <f t="shared" si="60"/>
        <v>1.6755852842809367</v>
      </c>
    </row>
    <row r="63" spans="1:48">
      <c r="B63" s="7" t="s">
        <v>147</v>
      </c>
      <c r="C63" s="7">
        <v>42.2</v>
      </c>
      <c r="D63" s="7">
        <v>5430</v>
      </c>
      <c r="E63" s="7">
        <v>28.7</v>
      </c>
      <c r="F63" s="7">
        <v>22600000</v>
      </c>
      <c r="G63" s="7">
        <v>162000</v>
      </c>
      <c r="H63" s="7">
        <v>64.5</v>
      </c>
      <c r="I63" s="7">
        <v>38.4</v>
      </c>
      <c r="J63" s="7">
        <v>293000</v>
      </c>
      <c r="K63" s="7">
        <v>13.4</v>
      </c>
      <c r="L63" s="7">
        <v>11000000</v>
      </c>
      <c r="M63" s="7">
        <v>96400</v>
      </c>
      <c r="N63" s="7">
        <v>45</v>
      </c>
      <c r="O63" s="2">
        <v>38.4</v>
      </c>
      <c r="P63" s="7">
        <v>172000</v>
      </c>
      <c r="Q63" s="10">
        <v>13.4</v>
      </c>
      <c r="R63" s="7">
        <v>32.799999999999997</v>
      </c>
      <c r="S63" s="7">
        <v>0.55400000000000005</v>
      </c>
      <c r="T63" s="1">
        <v>152</v>
      </c>
      <c r="U63" s="1">
        <v>203</v>
      </c>
      <c r="V63" s="2">
        <v>15.9</v>
      </c>
      <c r="W63">
        <f t="shared" si="61"/>
        <v>5430</v>
      </c>
      <c r="X63">
        <f t="shared" si="14"/>
        <v>555.55500000000006</v>
      </c>
      <c r="Y63">
        <f t="shared" si="62"/>
        <v>1</v>
      </c>
      <c r="Z63">
        <f t="shared" si="63"/>
        <v>203</v>
      </c>
      <c r="AA63">
        <v>50</v>
      </c>
      <c r="AB63">
        <f t="shared" si="64"/>
        <v>1</v>
      </c>
      <c r="AC63">
        <f t="shared" si="65"/>
        <v>0</v>
      </c>
      <c r="AD63">
        <v>17.7</v>
      </c>
      <c r="AE63">
        <f t="shared" si="66"/>
        <v>1</v>
      </c>
      <c r="AF63">
        <f t="shared" si="67"/>
        <v>191</v>
      </c>
      <c r="AG63">
        <f t="shared" si="68"/>
        <v>200</v>
      </c>
      <c r="AH63">
        <f t="shared" si="69"/>
        <v>1</v>
      </c>
      <c r="AI63">
        <f t="shared" si="70"/>
        <v>54.108190016721032</v>
      </c>
      <c r="AJ63">
        <f t="shared" si="71"/>
        <v>42.707594380197911</v>
      </c>
      <c r="AK63">
        <f t="shared" si="72"/>
        <v>231.9</v>
      </c>
      <c r="AL63">
        <f t="shared" si="73"/>
        <v>73</v>
      </c>
      <c r="AM63">
        <f t="shared" si="76"/>
        <v>1</v>
      </c>
      <c r="AN63">
        <f t="shared" si="16"/>
        <v>1384.65</v>
      </c>
      <c r="AO63">
        <f t="shared" si="17"/>
        <v>1221.75</v>
      </c>
      <c r="AP63">
        <f t="shared" si="74"/>
        <v>125</v>
      </c>
      <c r="AQ63">
        <f t="shared" si="18"/>
        <v>1</v>
      </c>
      <c r="AR63" s="4" t="str">
        <f t="shared" si="75"/>
        <v>OK</v>
      </c>
      <c r="AS63" s="7">
        <v>42.2</v>
      </c>
      <c r="AT63">
        <f t="shared" si="59"/>
        <v>42.2</v>
      </c>
      <c r="AU63">
        <f>MIN(AT$8:AT113)</f>
        <v>29.9</v>
      </c>
      <c r="AV63">
        <f t="shared" si="60"/>
        <v>1.4113712374581941</v>
      </c>
    </row>
    <row r="64" spans="1:48">
      <c r="B64" s="7" t="s">
        <v>148</v>
      </c>
      <c r="C64" s="7">
        <v>38.1</v>
      </c>
      <c r="D64" s="7">
        <v>4910</v>
      </c>
      <c r="E64" s="7">
        <v>26.9</v>
      </c>
      <c r="F64" s="7">
        <v>20600000</v>
      </c>
      <c r="G64" s="7">
        <v>147000</v>
      </c>
      <c r="H64" s="7">
        <v>64.8</v>
      </c>
      <c r="I64" s="7">
        <v>37.799999999999997</v>
      </c>
      <c r="J64" s="7">
        <v>265000</v>
      </c>
      <c r="K64" s="7">
        <v>12.1</v>
      </c>
      <c r="L64" s="7">
        <v>10000000</v>
      </c>
      <c r="M64" s="7">
        <v>87500</v>
      </c>
      <c r="N64" s="7">
        <v>45.2</v>
      </c>
      <c r="O64" s="2">
        <v>37.799999999999997</v>
      </c>
      <c r="P64" s="7">
        <v>156000</v>
      </c>
      <c r="Q64" s="6">
        <v>12.1</v>
      </c>
      <c r="R64" s="7">
        <v>33</v>
      </c>
      <c r="S64" s="7">
        <v>0.55600000000000005</v>
      </c>
      <c r="T64" s="1">
        <v>152</v>
      </c>
      <c r="U64" s="1">
        <v>203</v>
      </c>
      <c r="V64" s="2">
        <v>14.3</v>
      </c>
      <c r="W64">
        <f t="shared" si="61"/>
        <v>4910</v>
      </c>
      <c r="X64">
        <f t="shared" si="14"/>
        <v>555.55500000000006</v>
      </c>
      <c r="Y64">
        <f t="shared" si="62"/>
        <v>1</v>
      </c>
      <c r="Z64">
        <f t="shared" si="63"/>
        <v>203</v>
      </c>
      <c r="AA64">
        <v>50</v>
      </c>
      <c r="AB64">
        <f t="shared" si="64"/>
        <v>1</v>
      </c>
      <c r="AC64">
        <f t="shared" si="65"/>
        <v>0</v>
      </c>
      <c r="AD64">
        <v>18.7</v>
      </c>
      <c r="AE64">
        <f t="shared" si="66"/>
        <v>1</v>
      </c>
      <c r="AF64">
        <f t="shared" si="67"/>
        <v>190</v>
      </c>
      <c r="AG64">
        <f t="shared" si="68"/>
        <v>200</v>
      </c>
      <c r="AH64">
        <f t="shared" si="69"/>
        <v>1</v>
      </c>
      <c r="AI64">
        <f t="shared" si="70"/>
        <v>54.679248753462602</v>
      </c>
      <c r="AJ64">
        <f t="shared" si="71"/>
        <v>43.158331041108028</v>
      </c>
      <c r="AK64">
        <f t="shared" si="72"/>
        <v>211.9</v>
      </c>
      <c r="AL64">
        <f t="shared" si="73"/>
        <v>73</v>
      </c>
      <c r="AM64">
        <f t="shared" si="76"/>
        <v>1</v>
      </c>
      <c r="AN64">
        <f t="shared" si="16"/>
        <v>1252.05</v>
      </c>
      <c r="AO64">
        <f t="shared" si="17"/>
        <v>1104.75</v>
      </c>
      <c r="AP64">
        <f t="shared" si="74"/>
        <v>125</v>
      </c>
      <c r="AQ64">
        <f t="shared" si="18"/>
        <v>1</v>
      </c>
      <c r="AR64" s="4" t="str">
        <f t="shared" si="75"/>
        <v>OK</v>
      </c>
      <c r="AS64" s="7">
        <v>38.1</v>
      </c>
      <c r="AT64">
        <f t="shared" si="59"/>
        <v>38.1</v>
      </c>
      <c r="AU64">
        <f>MIN(AT$8:AT114)</f>
        <v>29.9</v>
      </c>
      <c r="AV64">
        <f t="shared" si="60"/>
        <v>1.274247491638796</v>
      </c>
    </row>
    <row r="65" spans="2:48">
      <c r="B65" s="7" t="s">
        <v>149</v>
      </c>
      <c r="C65" s="7">
        <v>34.1</v>
      </c>
      <c r="D65" s="7">
        <v>4390</v>
      </c>
      <c r="E65" s="7">
        <v>25.4</v>
      </c>
      <c r="F65" s="7">
        <v>18500000</v>
      </c>
      <c r="G65" s="7">
        <v>131000</v>
      </c>
      <c r="H65" s="7">
        <v>64.8</v>
      </c>
      <c r="I65" s="7">
        <v>37.1</v>
      </c>
      <c r="J65" s="7">
        <v>239000</v>
      </c>
      <c r="K65" s="7">
        <v>10.8</v>
      </c>
      <c r="L65" s="7">
        <v>9030000</v>
      </c>
      <c r="M65" s="7">
        <v>78500</v>
      </c>
      <c r="N65" s="7">
        <v>45.5</v>
      </c>
      <c r="O65" s="2">
        <v>37.1</v>
      </c>
      <c r="P65" s="7">
        <v>140000</v>
      </c>
      <c r="Q65" s="10">
        <v>10.8</v>
      </c>
      <c r="R65" s="7">
        <v>33</v>
      </c>
      <c r="S65" s="7">
        <v>0.55700000000000005</v>
      </c>
      <c r="T65" s="1">
        <v>152</v>
      </c>
      <c r="U65" s="1">
        <v>203</v>
      </c>
      <c r="V65" s="2">
        <v>12.7</v>
      </c>
      <c r="W65">
        <f t="shared" si="61"/>
        <v>4390</v>
      </c>
      <c r="X65">
        <f t="shared" si="14"/>
        <v>555.55500000000006</v>
      </c>
      <c r="Y65">
        <f t="shared" si="62"/>
        <v>1</v>
      </c>
      <c r="Z65">
        <f t="shared" si="63"/>
        <v>203</v>
      </c>
      <c r="AA65">
        <v>50</v>
      </c>
      <c r="AB65">
        <f t="shared" si="64"/>
        <v>1</v>
      </c>
      <c r="AC65">
        <f t="shared" si="65"/>
        <v>0</v>
      </c>
      <c r="AD65">
        <v>19.7</v>
      </c>
      <c r="AE65">
        <f t="shared" si="66"/>
        <v>1</v>
      </c>
      <c r="AF65">
        <f t="shared" si="67"/>
        <v>190</v>
      </c>
      <c r="AG65">
        <f t="shared" si="68"/>
        <v>200</v>
      </c>
      <c r="AH65">
        <f t="shared" si="69"/>
        <v>1</v>
      </c>
      <c r="AI65">
        <f t="shared" si="70"/>
        <v>54.679248753462602</v>
      </c>
      <c r="AJ65">
        <f t="shared" si="71"/>
        <v>43.158331041108028</v>
      </c>
      <c r="AK65">
        <f t="shared" si="72"/>
        <v>189.5</v>
      </c>
      <c r="AL65">
        <f t="shared" si="73"/>
        <v>73</v>
      </c>
      <c r="AM65">
        <f t="shared" si="76"/>
        <v>1</v>
      </c>
      <c r="AN65">
        <f t="shared" si="16"/>
        <v>1119.45</v>
      </c>
      <c r="AO65">
        <f t="shared" si="17"/>
        <v>987.75</v>
      </c>
      <c r="AP65">
        <f t="shared" si="74"/>
        <v>125</v>
      </c>
      <c r="AQ65">
        <f t="shared" si="18"/>
        <v>1</v>
      </c>
      <c r="AR65" s="4" t="str">
        <f t="shared" si="75"/>
        <v>OK</v>
      </c>
      <c r="AS65" s="7">
        <v>34.1</v>
      </c>
      <c r="AT65">
        <f t="shared" si="59"/>
        <v>34.1</v>
      </c>
      <c r="AU65">
        <f>MIN(AT$8:AT115)</f>
        <v>29.9</v>
      </c>
      <c r="AV65">
        <f t="shared" si="60"/>
        <v>1.1404682274247493</v>
      </c>
    </row>
    <row r="66" spans="2:48">
      <c r="B66" s="7" t="s">
        <v>150</v>
      </c>
      <c r="C66" s="7">
        <v>29.9</v>
      </c>
      <c r="D66" s="7">
        <v>3860</v>
      </c>
      <c r="E66" s="7">
        <v>23.8</v>
      </c>
      <c r="F66" s="7">
        <v>16400000</v>
      </c>
      <c r="G66" s="7">
        <v>116000</v>
      </c>
      <c r="H66" s="7">
        <v>65</v>
      </c>
      <c r="I66" s="7">
        <v>36.6</v>
      </c>
      <c r="J66" s="7">
        <v>211000</v>
      </c>
      <c r="K66" s="7">
        <v>9.5</v>
      </c>
      <c r="L66" s="7">
        <v>8030000</v>
      </c>
      <c r="M66" s="7">
        <v>69300</v>
      </c>
      <c r="N66" s="7">
        <v>45.7</v>
      </c>
      <c r="O66" s="2">
        <v>36.6</v>
      </c>
      <c r="P66" s="7">
        <v>123000</v>
      </c>
      <c r="Q66" s="8">
        <v>9.5</v>
      </c>
      <c r="R66" s="7">
        <v>33.299999999999997</v>
      </c>
      <c r="S66" s="7">
        <v>0.55900000000000005</v>
      </c>
      <c r="T66" s="1">
        <v>152</v>
      </c>
      <c r="U66" s="1">
        <v>203</v>
      </c>
      <c r="V66" s="2">
        <v>11.1</v>
      </c>
      <c r="W66">
        <f t="shared" si="61"/>
        <v>3860</v>
      </c>
      <c r="X66">
        <f t="shared" si="14"/>
        <v>555.55500000000006</v>
      </c>
      <c r="Y66">
        <f t="shared" si="62"/>
        <v>1</v>
      </c>
      <c r="Z66">
        <f t="shared" si="63"/>
        <v>203</v>
      </c>
      <c r="AA66">
        <v>50</v>
      </c>
      <c r="AB66">
        <f t="shared" si="64"/>
        <v>1</v>
      </c>
      <c r="AC66">
        <f t="shared" si="65"/>
        <v>0</v>
      </c>
      <c r="AD66">
        <v>20.7</v>
      </c>
      <c r="AE66">
        <f t="shared" si="66"/>
        <v>1</v>
      </c>
      <c r="AF66">
        <f t="shared" si="67"/>
        <v>188</v>
      </c>
      <c r="AG66">
        <f t="shared" si="68"/>
        <v>200</v>
      </c>
      <c r="AH66">
        <f t="shared" si="69"/>
        <v>1</v>
      </c>
      <c r="AI66">
        <f t="shared" si="70"/>
        <v>55.848825260298774</v>
      </c>
      <c r="AJ66">
        <f t="shared" si="71"/>
        <v>44.081477777953822</v>
      </c>
      <c r="AK66">
        <f t="shared" si="72"/>
        <v>170.2</v>
      </c>
      <c r="AL66">
        <f t="shared" si="73"/>
        <v>73</v>
      </c>
      <c r="AM66">
        <f t="shared" si="76"/>
        <v>1</v>
      </c>
      <c r="AN66">
        <f t="shared" si="16"/>
        <v>984.3</v>
      </c>
      <c r="AO66">
        <f t="shared" si="17"/>
        <v>868.5</v>
      </c>
      <c r="AP66">
        <f t="shared" si="74"/>
        <v>125</v>
      </c>
      <c r="AQ66">
        <f t="shared" si="18"/>
        <v>1</v>
      </c>
      <c r="AR66" s="4" t="str">
        <f t="shared" si="75"/>
        <v>OK</v>
      </c>
      <c r="AS66" s="7">
        <v>29.9</v>
      </c>
      <c r="AT66">
        <f t="shared" si="59"/>
        <v>29.9</v>
      </c>
      <c r="AU66">
        <f>MIN(AT$8:AT116)</f>
        <v>29.9</v>
      </c>
      <c r="AV66">
        <f t="shared" si="60"/>
        <v>1</v>
      </c>
    </row>
    <row r="67" spans="2:48">
      <c r="B67" s="7" t="s">
        <v>151</v>
      </c>
      <c r="C67" s="7">
        <v>55.4</v>
      </c>
      <c r="D67" s="7">
        <v>7160</v>
      </c>
      <c r="E67" s="7">
        <v>38.1</v>
      </c>
      <c r="F67" s="7">
        <v>29000000</v>
      </c>
      <c r="G67" s="7">
        <v>229000</v>
      </c>
      <c r="H67" s="7">
        <v>63.8</v>
      </c>
      <c r="I67" s="7">
        <v>26.4</v>
      </c>
      <c r="J67" s="7">
        <v>398000</v>
      </c>
      <c r="K67" s="7">
        <v>17.600000000000001</v>
      </c>
      <c r="L67" s="7">
        <v>4830000</v>
      </c>
      <c r="M67" s="7">
        <v>64599.999999999993</v>
      </c>
      <c r="N67" s="7">
        <v>26.2</v>
      </c>
      <c r="O67" s="2">
        <v>26.4</v>
      </c>
      <c r="P67" s="7">
        <v>127000</v>
      </c>
      <c r="Q67" s="10">
        <v>17.600000000000001</v>
      </c>
      <c r="R67" s="7">
        <v>21.4</v>
      </c>
      <c r="S67" s="7">
        <v>0.247</v>
      </c>
      <c r="T67" s="1">
        <v>102</v>
      </c>
      <c r="U67" s="1">
        <v>203</v>
      </c>
      <c r="V67" s="2">
        <v>25.4</v>
      </c>
      <c r="W67">
        <f t="shared" si="61"/>
        <v>7160</v>
      </c>
      <c r="X67">
        <f t="shared" si="14"/>
        <v>555.55500000000006</v>
      </c>
      <c r="Y67">
        <f t="shared" si="62"/>
        <v>1</v>
      </c>
      <c r="Z67">
        <f t="shared" si="63"/>
        <v>203</v>
      </c>
      <c r="AA67">
        <v>50</v>
      </c>
      <c r="AB67">
        <f t="shared" si="64"/>
        <v>1</v>
      </c>
      <c r="AC67">
        <f t="shared" si="65"/>
        <v>0</v>
      </c>
      <c r="AD67">
        <v>21.7</v>
      </c>
      <c r="AE67">
        <f t="shared" si="66"/>
        <v>1</v>
      </c>
      <c r="AF67">
        <f t="shared" si="67"/>
        <v>293</v>
      </c>
      <c r="AG67">
        <f t="shared" si="68"/>
        <v>200</v>
      </c>
      <c r="AH67">
        <f t="shared" si="69"/>
        <v>0</v>
      </c>
      <c r="AI67">
        <f t="shared" si="70"/>
        <v>22.992939696443756</v>
      </c>
      <c r="AJ67">
        <f t="shared" si="71"/>
        <v>18.148327302403057</v>
      </c>
      <c r="AK67">
        <f t="shared" si="72"/>
        <v>129.9</v>
      </c>
      <c r="AL67">
        <f t="shared" si="73"/>
        <v>73</v>
      </c>
      <c r="AM67">
        <f t="shared" si="76"/>
        <v>1</v>
      </c>
      <c r="AN67">
        <f t="shared" si="16"/>
        <v>1825.8</v>
      </c>
      <c r="AO67">
        <f t="shared" si="17"/>
        <v>1611</v>
      </c>
      <c r="AP67">
        <f t="shared" si="74"/>
        <v>125</v>
      </c>
      <c r="AQ67">
        <f t="shared" si="18"/>
        <v>1</v>
      </c>
      <c r="AR67" s="4" t="str">
        <f t="shared" si="75"/>
        <v>Not OK</v>
      </c>
      <c r="AS67" s="7">
        <v>55.4</v>
      </c>
      <c r="AT67">
        <f t="shared" si="59"/>
        <v>1000</v>
      </c>
      <c r="AU67">
        <f>MIN(AT$8:AT117)</f>
        <v>29.9</v>
      </c>
      <c r="AV67">
        <f t="shared" si="60"/>
        <v>33.444816053511708</v>
      </c>
    </row>
    <row r="68" spans="2:48">
      <c r="B68" s="7" t="s">
        <v>152</v>
      </c>
      <c r="C68" s="7">
        <v>49.3</v>
      </c>
      <c r="D68" s="7">
        <v>6320</v>
      </c>
      <c r="E68" s="7">
        <v>35.1</v>
      </c>
      <c r="F68" s="7">
        <v>26100000</v>
      </c>
      <c r="G68" s="7">
        <v>205000</v>
      </c>
      <c r="H68" s="7">
        <v>64.3</v>
      </c>
      <c r="I68" s="7">
        <v>25.3</v>
      </c>
      <c r="J68" s="7">
        <v>356000</v>
      </c>
      <c r="K68" s="7">
        <v>15.5</v>
      </c>
      <c r="L68" s="7">
        <v>4370000</v>
      </c>
      <c r="M68" s="7">
        <v>57500</v>
      </c>
      <c r="N68" s="7">
        <v>26.4</v>
      </c>
      <c r="O68" s="2">
        <v>25.3</v>
      </c>
      <c r="P68" s="7">
        <v>111000</v>
      </c>
      <c r="Q68" s="10">
        <v>15.5</v>
      </c>
      <c r="R68" s="7">
        <v>21.5</v>
      </c>
      <c r="S68" s="7">
        <v>0.252</v>
      </c>
      <c r="T68" s="1">
        <v>102</v>
      </c>
      <c r="U68" s="1">
        <v>203</v>
      </c>
      <c r="V68" s="2">
        <v>22.2</v>
      </c>
      <c r="W68">
        <f t="shared" si="61"/>
        <v>6320</v>
      </c>
      <c r="X68">
        <f t="shared" si="14"/>
        <v>555.55500000000006</v>
      </c>
      <c r="Y68">
        <f t="shared" si="62"/>
        <v>1</v>
      </c>
      <c r="Z68">
        <f t="shared" si="63"/>
        <v>203</v>
      </c>
      <c r="AA68">
        <v>50</v>
      </c>
      <c r="AB68">
        <f t="shared" si="64"/>
        <v>1</v>
      </c>
      <c r="AC68">
        <f t="shared" si="65"/>
        <v>0</v>
      </c>
      <c r="AD68">
        <v>22.7</v>
      </c>
      <c r="AE68">
        <f t="shared" si="66"/>
        <v>1</v>
      </c>
      <c r="AF68">
        <f t="shared" si="67"/>
        <v>291</v>
      </c>
      <c r="AG68">
        <f t="shared" si="68"/>
        <v>200</v>
      </c>
      <c r="AH68">
        <f t="shared" si="69"/>
        <v>0</v>
      </c>
      <c r="AI68">
        <f t="shared" si="70"/>
        <v>23.31007994709557</v>
      </c>
      <c r="AJ68">
        <f t="shared" si="71"/>
        <v>18.398646102242534</v>
      </c>
      <c r="AK68">
        <f t="shared" si="72"/>
        <v>116.3</v>
      </c>
      <c r="AL68">
        <f t="shared" si="73"/>
        <v>73</v>
      </c>
      <c r="AM68">
        <f t="shared" si="76"/>
        <v>1</v>
      </c>
      <c r="AN68">
        <f t="shared" si="16"/>
        <v>1611.6</v>
      </c>
      <c r="AO68">
        <f t="shared" si="17"/>
        <v>1422</v>
      </c>
      <c r="AP68">
        <f t="shared" si="74"/>
        <v>125</v>
      </c>
      <c r="AQ68">
        <f t="shared" si="18"/>
        <v>1</v>
      </c>
      <c r="AR68" s="4" t="str">
        <f t="shared" si="75"/>
        <v>Not OK</v>
      </c>
      <c r="AS68" s="7">
        <v>49.3</v>
      </c>
      <c r="AT68">
        <f t="shared" si="59"/>
        <v>1000</v>
      </c>
      <c r="AU68">
        <f>MIN(AT$8:AT118)</f>
        <v>29.9</v>
      </c>
      <c r="AV68">
        <f t="shared" si="60"/>
        <v>33.444816053511708</v>
      </c>
    </row>
    <row r="69" spans="2:48">
      <c r="B69" s="7" t="s">
        <v>153</v>
      </c>
      <c r="C69" s="7">
        <v>42.5</v>
      </c>
      <c r="D69" s="7">
        <v>5480</v>
      </c>
      <c r="E69" s="7">
        <v>31.8</v>
      </c>
      <c r="F69" s="7">
        <v>22900000</v>
      </c>
      <c r="G69" s="7">
        <v>179000</v>
      </c>
      <c r="H69" s="7">
        <v>64.8</v>
      </c>
      <c r="I69" s="7">
        <v>24.1</v>
      </c>
      <c r="J69" s="7">
        <v>310000</v>
      </c>
      <c r="K69" s="7">
        <v>13.5</v>
      </c>
      <c r="L69" s="7">
        <v>3900000</v>
      </c>
      <c r="M69" s="7">
        <v>50300</v>
      </c>
      <c r="N69" s="7">
        <v>26.7</v>
      </c>
      <c r="O69" s="2">
        <v>24.1</v>
      </c>
      <c r="P69" s="7">
        <v>95400</v>
      </c>
      <c r="Q69" s="10">
        <v>13.5</v>
      </c>
      <c r="R69" s="7">
        <v>21.6</v>
      </c>
      <c r="S69" s="7">
        <v>0.25700000000000001</v>
      </c>
      <c r="T69" s="1">
        <v>102</v>
      </c>
      <c r="U69" s="1">
        <v>203</v>
      </c>
      <c r="V69" s="2">
        <v>19.100000000000001</v>
      </c>
      <c r="W69">
        <f t="shared" si="61"/>
        <v>5480</v>
      </c>
      <c r="X69">
        <f t="shared" si="14"/>
        <v>555.55500000000006</v>
      </c>
      <c r="Y69">
        <f t="shared" si="62"/>
        <v>1</v>
      </c>
      <c r="Z69">
        <f t="shared" si="63"/>
        <v>203</v>
      </c>
      <c r="AA69">
        <v>50</v>
      </c>
      <c r="AB69">
        <f t="shared" si="64"/>
        <v>1</v>
      </c>
      <c r="AC69">
        <f t="shared" si="65"/>
        <v>0</v>
      </c>
      <c r="AD69">
        <v>23.7</v>
      </c>
      <c r="AE69">
        <f t="shared" si="66"/>
        <v>1</v>
      </c>
      <c r="AF69">
        <f t="shared" si="67"/>
        <v>290</v>
      </c>
      <c r="AG69">
        <f t="shared" si="68"/>
        <v>200</v>
      </c>
      <c r="AH69">
        <f t="shared" si="69"/>
        <v>0</v>
      </c>
      <c r="AI69">
        <f t="shared" si="70"/>
        <v>23.471116290130794</v>
      </c>
      <c r="AJ69">
        <f t="shared" si="71"/>
        <v>18.525752087800235</v>
      </c>
      <c r="AK69">
        <f t="shared" si="72"/>
        <v>101.5</v>
      </c>
      <c r="AL69">
        <f t="shared" si="73"/>
        <v>73</v>
      </c>
      <c r="AM69">
        <f t="shared" si="76"/>
        <v>1</v>
      </c>
      <c r="AN69">
        <f t="shared" si="16"/>
        <v>1397.4</v>
      </c>
      <c r="AO69">
        <f t="shared" si="17"/>
        <v>1233</v>
      </c>
      <c r="AP69">
        <f t="shared" si="74"/>
        <v>125</v>
      </c>
      <c r="AQ69">
        <f t="shared" si="18"/>
        <v>1</v>
      </c>
      <c r="AR69" s="4" t="str">
        <f t="shared" si="75"/>
        <v>Not OK</v>
      </c>
      <c r="AS69" s="7">
        <v>42.5</v>
      </c>
      <c r="AT69">
        <f t="shared" si="59"/>
        <v>1000</v>
      </c>
      <c r="AU69">
        <f>MIN(AT$8:AT119)</f>
        <v>29.9</v>
      </c>
      <c r="AV69">
        <f t="shared" si="60"/>
        <v>33.444816053511708</v>
      </c>
    </row>
    <row r="70" spans="2:48">
      <c r="B70" s="7" t="s">
        <v>154</v>
      </c>
      <c r="C70" s="7">
        <v>36</v>
      </c>
      <c r="D70" s="7">
        <v>4620</v>
      </c>
      <c r="E70" s="7">
        <v>28.7</v>
      </c>
      <c r="F70" s="7">
        <v>19600000</v>
      </c>
      <c r="G70" s="7">
        <v>151000</v>
      </c>
      <c r="H70" s="7">
        <v>65</v>
      </c>
      <c r="I70" s="7">
        <v>22.9</v>
      </c>
      <c r="J70" s="7">
        <v>264000</v>
      </c>
      <c r="K70" s="7">
        <v>11.4</v>
      </c>
      <c r="L70" s="7">
        <v>3380000</v>
      </c>
      <c r="M70" s="7">
        <v>42900</v>
      </c>
      <c r="N70" s="7">
        <v>26.9</v>
      </c>
      <c r="O70" s="2">
        <v>22.9</v>
      </c>
      <c r="P70" s="7">
        <v>79600</v>
      </c>
      <c r="Q70" s="10">
        <v>11.4</v>
      </c>
      <c r="R70" s="7">
        <v>21.7</v>
      </c>
      <c r="S70" s="7">
        <v>0.26200000000000001</v>
      </c>
      <c r="T70" s="1">
        <v>102</v>
      </c>
      <c r="U70" s="1">
        <v>203</v>
      </c>
      <c r="V70" s="2">
        <v>15.9</v>
      </c>
      <c r="W70">
        <f t="shared" si="61"/>
        <v>4620</v>
      </c>
      <c r="X70">
        <f t="shared" si="14"/>
        <v>555.55500000000006</v>
      </c>
      <c r="Y70">
        <f t="shared" si="62"/>
        <v>1</v>
      </c>
      <c r="Z70">
        <f t="shared" si="63"/>
        <v>203</v>
      </c>
      <c r="AA70">
        <v>50</v>
      </c>
      <c r="AB70">
        <f t="shared" si="64"/>
        <v>1</v>
      </c>
      <c r="AC70">
        <f t="shared" si="65"/>
        <v>0</v>
      </c>
      <c r="AD70">
        <v>24.7</v>
      </c>
      <c r="AE70">
        <f t="shared" si="66"/>
        <v>1</v>
      </c>
      <c r="AF70">
        <f t="shared" si="67"/>
        <v>288</v>
      </c>
      <c r="AG70">
        <f t="shared" si="68"/>
        <v>200</v>
      </c>
      <c r="AH70">
        <f t="shared" si="69"/>
        <v>0</v>
      </c>
      <c r="AI70">
        <f t="shared" si="70"/>
        <v>23.798235918209876</v>
      </c>
      <c r="AJ70">
        <f t="shared" si="71"/>
        <v>18.783947610243057</v>
      </c>
      <c r="AK70">
        <f t="shared" si="72"/>
        <v>86.8</v>
      </c>
      <c r="AL70">
        <f t="shared" si="73"/>
        <v>73</v>
      </c>
      <c r="AM70">
        <f t="shared" si="76"/>
        <v>1</v>
      </c>
      <c r="AN70">
        <f t="shared" si="16"/>
        <v>1178.0999999999999</v>
      </c>
      <c r="AO70">
        <f t="shared" si="17"/>
        <v>1039.5</v>
      </c>
      <c r="AP70">
        <f t="shared" si="74"/>
        <v>125</v>
      </c>
      <c r="AQ70">
        <f t="shared" si="18"/>
        <v>1</v>
      </c>
      <c r="AR70" s="4" t="str">
        <f t="shared" si="75"/>
        <v>Not OK</v>
      </c>
      <c r="AS70" s="7">
        <v>36</v>
      </c>
      <c r="AT70">
        <f t="shared" si="59"/>
        <v>1000</v>
      </c>
      <c r="AU70">
        <f>MIN(AT$8:AT120)</f>
        <v>29.9</v>
      </c>
      <c r="AV70">
        <f t="shared" si="60"/>
        <v>33.444816053511708</v>
      </c>
    </row>
    <row r="71" spans="2:48">
      <c r="B71" s="7" t="s">
        <v>155</v>
      </c>
      <c r="C71" s="7">
        <v>32.4</v>
      </c>
      <c r="D71" s="7">
        <v>4190</v>
      </c>
      <c r="E71" s="7">
        <v>26.9</v>
      </c>
      <c r="F71" s="7">
        <v>17900000</v>
      </c>
      <c r="G71" s="7">
        <v>137000</v>
      </c>
      <c r="H71" s="7">
        <v>65.3</v>
      </c>
      <c r="I71" s="7">
        <v>22.3</v>
      </c>
      <c r="J71" s="7">
        <v>239000</v>
      </c>
      <c r="K71" s="7">
        <v>10.3</v>
      </c>
      <c r="L71" s="7">
        <v>3100000</v>
      </c>
      <c r="M71" s="7">
        <v>39000</v>
      </c>
      <c r="N71" s="7">
        <v>27.2</v>
      </c>
      <c r="O71" s="2">
        <v>22.3</v>
      </c>
      <c r="P71" s="7">
        <v>71900</v>
      </c>
      <c r="Q71" s="10">
        <v>10.3</v>
      </c>
      <c r="R71" s="7">
        <v>21.8</v>
      </c>
      <c r="S71" s="7">
        <v>0.26400000000000001</v>
      </c>
      <c r="T71" s="1">
        <v>102</v>
      </c>
      <c r="U71" s="1">
        <v>203</v>
      </c>
      <c r="V71" s="2">
        <v>14.3</v>
      </c>
      <c r="W71">
        <f t="shared" si="61"/>
        <v>4190</v>
      </c>
      <c r="X71">
        <f t="shared" si="14"/>
        <v>555.55500000000006</v>
      </c>
      <c r="Y71">
        <f t="shared" si="62"/>
        <v>1</v>
      </c>
      <c r="Z71">
        <f t="shared" si="63"/>
        <v>203</v>
      </c>
      <c r="AA71">
        <v>50</v>
      </c>
      <c r="AB71">
        <f t="shared" si="64"/>
        <v>1</v>
      </c>
      <c r="AC71">
        <f t="shared" si="65"/>
        <v>0</v>
      </c>
      <c r="AD71">
        <v>25.7</v>
      </c>
      <c r="AE71">
        <f t="shared" si="66"/>
        <v>1</v>
      </c>
      <c r="AF71">
        <f t="shared" si="67"/>
        <v>287</v>
      </c>
      <c r="AG71">
        <f t="shared" si="68"/>
        <v>200</v>
      </c>
      <c r="AH71">
        <f t="shared" si="69"/>
        <v>0</v>
      </c>
      <c r="AI71">
        <f t="shared" si="70"/>
        <v>23.964366205732738</v>
      </c>
      <c r="AJ71">
        <f t="shared" si="71"/>
        <v>18.915074246184851</v>
      </c>
      <c r="AK71">
        <f t="shared" si="72"/>
        <v>79.3</v>
      </c>
      <c r="AL71">
        <f t="shared" si="73"/>
        <v>73</v>
      </c>
      <c r="AM71">
        <f t="shared" si="76"/>
        <v>1</v>
      </c>
      <c r="AN71">
        <f t="shared" si="16"/>
        <v>1068.45</v>
      </c>
      <c r="AO71">
        <f t="shared" si="17"/>
        <v>942.75</v>
      </c>
      <c r="AP71">
        <f t="shared" si="74"/>
        <v>125</v>
      </c>
      <c r="AQ71">
        <f t="shared" si="18"/>
        <v>1</v>
      </c>
      <c r="AR71" s="4" t="str">
        <f t="shared" si="75"/>
        <v>Not OK</v>
      </c>
      <c r="AS71" s="7">
        <v>32.4</v>
      </c>
      <c r="AT71">
        <f t="shared" si="59"/>
        <v>1000</v>
      </c>
      <c r="AU71">
        <f>MIN(AT$8:AT121)</f>
        <v>29.9</v>
      </c>
      <c r="AV71">
        <f t="shared" si="60"/>
        <v>33.444816053511708</v>
      </c>
    </row>
    <row r="72" spans="2:48">
      <c r="B72" s="7" t="s">
        <v>156</v>
      </c>
      <c r="C72" s="7">
        <v>29</v>
      </c>
      <c r="D72" s="7">
        <v>3740</v>
      </c>
      <c r="E72" s="7">
        <v>25.4</v>
      </c>
      <c r="F72" s="7">
        <v>16100000</v>
      </c>
      <c r="G72" s="7">
        <v>123000</v>
      </c>
      <c r="H72" s="7">
        <v>65.5</v>
      </c>
      <c r="I72" s="7">
        <v>21.7</v>
      </c>
      <c r="J72" s="7">
        <v>215000</v>
      </c>
      <c r="K72" s="7">
        <v>9.2200000000000006</v>
      </c>
      <c r="L72" s="7">
        <v>2810000</v>
      </c>
      <c r="M72" s="7">
        <v>35200</v>
      </c>
      <c r="N72" s="7">
        <v>27.4</v>
      </c>
      <c r="O72" s="2">
        <v>21.7</v>
      </c>
      <c r="P72" s="7">
        <v>64099.999999999993</v>
      </c>
      <c r="Q72" s="10">
        <v>9.2200000000000006</v>
      </c>
      <c r="R72" s="7">
        <v>21.9</v>
      </c>
      <c r="S72" s="7">
        <v>0.26600000000000001</v>
      </c>
      <c r="T72" s="1">
        <v>102</v>
      </c>
      <c r="U72" s="1">
        <v>203</v>
      </c>
      <c r="V72" s="2">
        <v>12.7</v>
      </c>
      <c r="W72">
        <f t="shared" si="61"/>
        <v>3740</v>
      </c>
      <c r="X72">
        <f t="shared" si="14"/>
        <v>555.55500000000006</v>
      </c>
      <c r="Y72">
        <f t="shared" si="62"/>
        <v>1</v>
      </c>
      <c r="Z72">
        <f t="shared" si="63"/>
        <v>203</v>
      </c>
      <c r="AA72">
        <v>50</v>
      </c>
      <c r="AB72">
        <f t="shared" si="64"/>
        <v>1</v>
      </c>
      <c r="AC72">
        <f t="shared" si="65"/>
        <v>0</v>
      </c>
      <c r="AD72">
        <v>26.7</v>
      </c>
      <c r="AE72">
        <f t="shared" si="66"/>
        <v>1</v>
      </c>
      <c r="AF72">
        <f t="shared" si="67"/>
        <v>286</v>
      </c>
      <c r="AG72">
        <f t="shared" si="68"/>
        <v>200</v>
      </c>
      <c r="AH72">
        <f t="shared" si="69"/>
        <v>0</v>
      </c>
      <c r="AI72">
        <f t="shared" si="70"/>
        <v>24.132242163430973</v>
      </c>
      <c r="AJ72">
        <f t="shared" si="71"/>
        <v>19.047578739596069</v>
      </c>
      <c r="AK72">
        <f t="shared" si="72"/>
        <v>71.2</v>
      </c>
      <c r="AL72">
        <f t="shared" si="73"/>
        <v>73</v>
      </c>
      <c r="AM72">
        <f t="shared" si="76"/>
        <v>0</v>
      </c>
      <c r="AN72">
        <f t="shared" si="16"/>
        <v>953.7</v>
      </c>
      <c r="AO72">
        <f t="shared" si="17"/>
        <v>841.5</v>
      </c>
      <c r="AP72">
        <f t="shared" si="74"/>
        <v>125</v>
      </c>
      <c r="AQ72">
        <f t="shared" si="18"/>
        <v>1</v>
      </c>
      <c r="AR72" s="4" t="str">
        <f t="shared" si="75"/>
        <v>Not OK</v>
      </c>
      <c r="AS72" s="7">
        <v>29</v>
      </c>
      <c r="AT72">
        <f t="shared" si="59"/>
        <v>1000</v>
      </c>
      <c r="AU72">
        <f>MIN(AT$8:AT122)</f>
        <v>29.9</v>
      </c>
      <c r="AV72">
        <f t="shared" si="60"/>
        <v>33.444816053511708</v>
      </c>
    </row>
    <row r="73" spans="2:48">
      <c r="B73" s="7" t="s">
        <v>157</v>
      </c>
      <c r="C73" s="7">
        <v>25.6</v>
      </c>
      <c r="D73" s="7">
        <v>3300</v>
      </c>
      <c r="E73" s="7">
        <v>23.8</v>
      </c>
      <c r="F73" s="7">
        <v>14200000</v>
      </c>
      <c r="G73" s="7">
        <v>108000</v>
      </c>
      <c r="H73" s="7">
        <v>65.8</v>
      </c>
      <c r="I73" s="7">
        <v>21.1</v>
      </c>
      <c r="J73" s="7">
        <v>190000</v>
      </c>
      <c r="K73" s="7">
        <v>8.1</v>
      </c>
      <c r="L73" s="7">
        <v>2509999.9999999995</v>
      </c>
      <c r="M73" s="7">
        <v>31100</v>
      </c>
      <c r="N73" s="7">
        <v>27.7</v>
      </c>
      <c r="O73" s="2">
        <v>21.1</v>
      </c>
      <c r="P73" s="7">
        <v>56000</v>
      </c>
      <c r="Q73" s="8">
        <v>8.1</v>
      </c>
      <c r="R73" s="7">
        <v>22</v>
      </c>
      <c r="S73" s="7">
        <v>0.26800000000000002</v>
      </c>
      <c r="T73" s="1">
        <v>102</v>
      </c>
      <c r="U73" s="1">
        <v>203</v>
      </c>
      <c r="V73" s="2">
        <v>11.1</v>
      </c>
      <c r="W73">
        <f t="shared" si="61"/>
        <v>3300</v>
      </c>
      <c r="X73">
        <f t="shared" ref="X73:X135" si="77">IF($B$5=2,4.44444*$B$4,IF($B$5=3,4.44444*$B$4,0))</f>
        <v>555.55500000000006</v>
      </c>
      <c r="Y73">
        <f t="shared" si="62"/>
        <v>1</v>
      </c>
      <c r="Z73">
        <f t="shared" si="63"/>
        <v>203</v>
      </c>
      <c r="AA73">
        <v>50</v>
      </c>
      <c r="AB73">
        <f t="shared" si="64"/>
        <v>1</v>
      </c>
      <c r="AC73">
        <f t="shared" si="65"/>
        <v>0</v>
      </c>
      <c r="AD73">
        <v>27.7</v>
      </c>
      <c r="AE73">
        <f t="shared" si="66"/>
        <v>1</v>
      </c>
      <c r="AF73">
        <f t="shared" si="67"/>
        <v>285</v>
      </c>
      <c r="AG73">
        <f t="shared" si="68"/>
        <v>200</v>
      </c>
      <c r="AH73">
        <f t="shared" si="69"/>
        <v>0</v>
      </c>
      <c r="AI73">
        <f t="shared" si="70"/>
        <v>24.301888334872267</v>
      </c>
      <c r="AJ73">
        <f t="shared" si="71"/>
        <v>19.181480462714681</v>
      </c>
      <c r="AK73">
        <f t="shared" si="72"/>
        <v>63.3</v>
      </c>
      <c r="AL73">
        <f t="shared" si="73"/>
        <v>73</v>
      </c>
      <c r="AM73">
        <f t="shared" si="76"/>
        <v>0</v>
      </c>
      <c r="AN73">
        <f t="shared" ref="AN73:AN135" si="78">ROUND(0.255*D73,2)</f>
        <v>841.5</v>
      </c>
      <c r="AO73">
        <f t="shared" ref="AO73:AO135" si="79">ROUND(0.225*D73,2)</f>
        <v>742.5</v>
      </c>
      <c r="AP73">
        <f t="shared" si="74"/>
        <v>125</v>
      </c>
      <c r="AQ73">
        <f t="shared" ref="AQ73:AQ135" si="80">IF(AP73&lt;MIN(AN73,AO73),1,0)</f>
        <v>1</v>
      </c>
      <c r="AR73" s="4" t="str">
        <f t="shared" si="75"/>
        <v>Not OK</v>
      </c>
      <c r="AS73" s="7">
        <v>25.6</v>
      </c>
      <c r="AT73">
        <f t="shared" si="59"/>
        <v>1000</v>
      </c>
      <c r="AU73">
        <f>MIN(AT$8:AT123)</f>
        <v>29.9</v>
      </c>
      <c r="AV73">
        <f t="shared" si="60"/>
        <v>33.444816053511708</v>
      </c>
    </row>
    <row r="74" spans="2:48">
      <c r="B74" s="7" t="s">
        <v>158</v>
      </c>
      <c r="C74" s="7">
        <v>38.799999999999997</v>
      </c>
      <c r="D74" s="7">
        <v>4990</v>
      </c>
      <c r="E74" s="7">
        <v>31.8</v>
      </c>
      <c r="F74" s="7">
        <v>15700000</v>
      </c>
      <c r="G74" s="7">
        <v>137000</v>
      </c>
      <c r="H74" s="7">
        <v>56.1</v>
      </c>
      <c r="I74" s="7">
        <v>25.4</v>
      </c>
      <c r="J74" s="7">
        <v>243000</v>
      </c>
      <c r="K74" s="7">
        <v>14</v>
      </c>
      <c r="L74" s="7">
        <v>3750000</v>
      </c>
      <c r="M74" s="7">
        <v>49300</v>
      </c>
      <c r="N74" s="7">
        <v>27.4</v>
      </c>
      <c r="O74" s="2">
        <v>25.4</v>
      </c>
      <c r="P74" s="7">
        <v>91800</v>
      </c>
      <c r="Q74" s="6">
        <v>14</v>
      </c>
      <c r="R74" s="7">
        <v>21.7</v>
      </c>
      <c r="S74" s="7">
        <v>0.32400000000000001</v>
      </c>
      <c r="T74" s="1">
        <v>102</v>
      </c>
      <c r="U74" s="1">
        <v>178</v>
      </c>
      <c r="V74" s="2">
        <v>19.100000000000001</v>
      </c>
      <c r="W74">
        <f t="shared" si="61"/>
        <v>4990</v>
      </c>
      <c r="X74">
        <f t="shared" si="77"/>
        <v>555.55500000000006</v>
      </c>
      <c r="Y74">
        <f t="shared" si="62"/>
        <v>1</v>
      </c>
      <c r="Z74">
        <f t="shared" si="63"/>
        <v>178</v>
      </c>
      <c r="AA74">
        <v>50</v>
      </c>
      <c r="AB74">
        <f t="shared" si="64"/>
        <v>1</v>
      </c>
      <c r="AC74">
        <f t="shared" si="65"/>
        <v>0</v>
      </c>
      <c r="AD74">
        <v>28.7</v>
      </c>
      <c r="AE74">
        <f t="shared" si="66"/>
        <v>1</v>
      </c>
      <c r="AF74">
        <f t="shared" si="67"/>
        <v>288</v>
      </c>
      <c r="AG74">
        <f t="shared" si="68"/>
        <v>200</v>
      </c>
      <c r="AH74">
        <f t="shared" si="69"/>
        <v>0</v>
      </c>
      <c r="AI74">
        <f t="shared" si="70"/>
        <v>23.798235918209876</v>
      </c>
      <c r="AJ74">
        <f t="shared" si="71"/>
        <v>18.783947610243057</v>
      </c>
      <c r="AK74">
        <f t="shared" si="72"/>
        <v>93.7</v>
      </c>
      <c r="AL74">
        <f t="shared" si="73"/>
        <v>73</v>
      </c>
      <c r="AM74">
        <f t="shared" si="76"/>
        <v>1</v>
      </c>
      <c r="AN74">
        <f t="shared" si="78"/>
        <v>1272.45</v>
      </c>
      <c r="AO74">
        <f t="shared" si="79"/>
        <v>1122.75</v>
      </c>
      <c r="AP74">
        <f t="shared" si="74"/>
        <v>125</v>
      </c>
      <c r="AQ74">
        <f t="shared" si="80"/>
        <v>1</v>
      </c>
      <c r="AR74" s="4" t="str">
        <f t="shared" si="75"/>
        <v>Not OK</v>
      </c>
      <c r="AS74" s="7">
        <v>38.799999999999997</v>
      </c>
      <c r="AT74">
        <f t="shared" si="59"/>
        <v>1000</v>
      </c>
      <c r="AU74">
        <f>MIN(AT$8:AT124)</f>
        <v>29.9</v>
      </c>
      <c r="AV74">
        <f t="shared" si="60"/>
        <v>33.444816053511708</v>
      </c>
    </row>
    <row r="75" spans="2:48">
      <c r="B75" s="7" t="s">
        <v>159</v>
      </c>
      <c r="C75" s="7">
        <v>32.700000000000003</v>
      </c>
      <c r="D75" s="7">
        <v>4190</v>
      </c>
      <c r="E75" s="7">
        <v>28.7</v>
      </c>
      <c r="F75" s="7">
        <v>13500000</v>
      </c>
      <c r="G75" s="7">
        <v>117000</v>
      </c>
      <c r="H75" s="7">
        <v>56.6</v>
      </c>
      <c r="I75" s="7">
        <v>24.3</v>
      </c>
      <c r="J75" s="7">
        <v>205000</v>
      </c>
      <c r="K75" s="7">
        <v>11.8</v>
      </c>
      <c r="L75" s="7">
        <v>3240000.0000000005</v>
      </c>
      <c r="M75" s="7">
        <v>42000</v>
      </c>
      <c r="N75" s="7">
        <v>27.9</v>
      </c>
      <c r="O75" s="2">
        <v>24.3</v>
      </c>
      <c r="P75" s="7">
        <v>76900</v>
      </c>
      <c r="Q75" s="10">
        <v>11.8</v>
      </c>
      <c r="R75" s="7">
        <v>21.8</v>
      </c>
      <c r="S75" s="7">
        <v>0.32900000000000001</v>
      </c>
      <c r="T75" s="1">
        <v>102</v>
      </c>
      <c r="U75" s="1">
        <v>178</v>
      </c>
      <c r="V75" s="2">
        <v>15.9</v>
      </c>
      <c r="W75">
        <f t="shared" si="61"/>
        <v>4190</v>
      </c>
      <c r="X75">
        <f t="shared" si="77"/>
        <v>555.55500000000006</v>
      </c>
      <c r="Y75">
        <f t="shared" si="62"/>
        <v>1</v>
      </c>
      <c r="Z75">
        <f t="shared" si="63"/>
        <v>178</v>
      </c>
      <c r="AA75">
        <v>50</v>
      </c>
      <c r="AB75">
        <f t="shared" si="64"/>
        <v>1</v>
      </c>
      <c r="AC75">
        <f t="shared" si="65"/>
        <v>0</v>
      </c>
      <c r="AD75">
        <v>29.7</v>
      </c>
      <c r="AE75">
        <f t="shared" si="66"/>
        <v>1</v>
      </c>
      <c r="AF75">
        <f t="shared" si="67"/>
        <v>287</v>
      </c>
      <c r="AG75">
        <f t="shared" si="68"/>
        <v>200</v>
      </c>
      <c r="AH75">
        <f t="shared" si="69"/>
        <v>0</v>
      </c>
      <c r="AI75">
        <f t="shared" si="70"/>
        <v>23.964366205732738</v>
      </c>
      <c r="AJ75">
        <f t="shared" si="71"/>
        <v>18.915074246184851</v>
      </c>
      <c r="AK75">
        <f t="shared" si="72"/>
        <v>79.3</v>
      </c>
      <c r="AL75">
        <f t="shared" si="73"/>
        <v>73</v>
      </c>
      <c r="AM75">
        <f t="shared" si="76"/>
        <v>1</v>
      </c>
      <c r="AN75">
        <f t="shared" si="78"/>
        <v>1068.45</v>
      </c>
      <c r="AO75">
        <f t="shared" si="79"/>
        <v>942.75</v>
      </c>
      <c r="AP75">
        <f t="shared" si="74"/>
        <v>125</v>
      </c>
      <c r="AQ75">
        <f t="shared" si="80"/>
        <v>1</v>
      </c>
      <c r="AR75" s="4" t="str">
        <f t="shared" si="75"/>
        <v>Not OK</v>
      </c>
      <c r="AS75" s="7">
        <v>32.700000000000003</v>
      </c>
      <c r="AT75">
        <f t="shared" si="59"/>
        <v>1000</v>
      </c>
      <c r="AU75">
        <f>MIN(AT$8:AT125)</f>
        <v>29.9</v>
      </c>
      <c r="AV75">
        <f t="shared" si="60"/>
        <v>33.444816053511708</v>
      </c>
    </row>
    <row r="76" spans="2:48">
      <c r="B76" s="7" t="s">
        <v>160</v>
      </c>
      <c r="C76" s="7">
        <v>26.5</v>
      </c>
      <c r="D76" s="7">
        <v>3390</v>
      </c>
      <c r="E76" s="7">
        <v>25.4</v>
      </c>
      <c r="F76" s="7">
        <v>11100000</v>
      </c>
      <c r="G76" s="7">
        <v>94900</v>
      </c>
      <c r="H76" s="7">
        <v>57.2</v>
      </c>
      <c r="I76" s="7">
        <v>23.1</v>
      </c>
      <c r="J76" s="7">
        <v>167000</v>
      </c>
      <c r="K76" s="7">
        <v>9.5500000000000007</v>
      </c>
      <c r="L76" s="7">
        <v>2700000</v>
      </c>
      <c r="M76" s="7">
        <v>34400</v>
      </c>
      <c r="N76" s="7">
        <v>28.2</v>
      </c>
      <c r="O76" s="2">
        <v>23.1</v>
      </c>
      <c r="P76" s="7">
        <v>61800</v>
      </c>
      <c r="Q76" s="10">
        <v>9.5500000000000007</v>
      </c>
      <c r="R76" s="7">
        <v>22</v>
      </c>
      <c r="S76" s="7">
        <v>0.33400000000000002</v>
      </c>
      <c r="T76" s="1">
        <v>102</v>
      </c>
      <c r="U76" s="1">
        <v>178</v>
      </c>
      <c r="V76" s="2">
        <v>12.7</v>
      </c>
      <c r="W76">
        <f t="shared" si="61"/>
        <v>3390</v>
      </c>
      <c r="X76">
        <f t="shared" si="77"/>
        <v>555.55500000000006</v>
      </c>
      <c r="Y76">
        <f t="shared" si="62"/>
        <v>1</v>
      </c>
      <c r="Z76">
        <f t="shared" si="63"/>
        <v>178</v>
      </c>
      <c r="AA76">
        <v>50</v>
      </c>
      <c r="AB76">
        <f t="shared" si="64"/>
        <v>1</v>
      </c>
      <c r="AC76">
        <f t="shared" si="65"/>
        <v>0</v>
      </c>
      <c r="AD76">
        <v>30.7</v>
      </c>
      <c r="AE76">
        <f t="shared" si="66"/>
        <v>1</v>
      </c>
      <c r="AF76">
        <f t="shared" si="67"/>
        <v>285</v>
      </c>
      <c r="AG76">
        <f t="shared" si="68"/>
        <v>200</v>
      </c>
      <c r="AH76">
        <f t="shared" si="69"/>
        <v>0</v>
      </c>
      <c r="AI76">
        <f t="shared" si="70"/>
        <v>24.301888334872267</v>
      </c>
      <c r="AJ76">
        <f t="shared" si="71"/>
        <v>19.181480462714681</v>
      </c>
      <c r="AK76">
        <f t="shared" si="72"/>
        <v>65</v>
      </c>
      <c r="AL76">
        <f t="shared" si="73"/>
        <v>73</v>
      </c>
      <c r="AM76">
        <f t="shared" si="76"/>
        <v>0</v>
      </c>
      <c r="AN76">
        <f t="shared" si="78"/>
        <v>864.45</v>
      </c>
      <c r="AO76">
        <f t="shared" si="79"/>
        <v>762.75</v>
      </c>
      <c r="AP76">
        <f t="shared" si="74"/>
        <v>125</v>
      </c>
      <c r="AQ76">
        <f t="shared" si="80"/>
        <v>1</v>
      </c>
      <c r="AR76" s="4" t="str">
        <f t="shared" si="75"/>
        <v>Not OK</v>
      </c>
      <c r="AS76" s="7">
        <v>26.5</v>
      </c>
      <c r="AT76">
        <f t="shared" si="59"/>
        <v>1000</v>
      </c>
      <c r="AU76">
        <f>MIN(AT$8:AT126)</f>
        <v>29.9</v>
      </c>
      <c r="AV76">
        <f t="shared" si="60"/>
        <v>33.444816053511708</v>
      </c>
    </row>
    <row r="77" spans="2:48">
      <c r="B77" s="7" t="s">
        <v>161</v>
      </c>
      <c r="C77" s="7">
        <v>23.4</v>
      </c>
      <c r="D77" s="7">
        <v>2990</v>
      </c>
      <c r="E77" s="7">
        <v>23.8</v>
      </c>
      <c r="F77" s="7">
        <v>9820000</v>
      </c>
      <c r="G77" s="7">
        <v>83700</v>
      </c>
      <c r="H77" s="7">
        <v>57.4</v>
      </c>
      <c r="I77" s="7">
        <v>22.5</v>
      </c>
      <c r="J77" s="7">
        <v>148000</v>
      </c>
      <c r="K77" s="7">
        <v>8.41</v>
      </c>
      <c r="L77" s="7">
        <v>2410000</v>
      </c>
      <c r="M77" s="7">
        <v>30500</v>
      </c>
      <c r="N77" s="7">
        <v>28.4</v>
      </c>
      <c r="O77" s="2">
        <v>22.5</v>
      </c>
      <c r="P77" s="7">
        <v>54200</v>
      </c>
      <c r="Q77" s="10">
        <v>8.41</v>
      </c>
      <c r="R77" s="7">
        <v>22.1</v>
      </c>
      <c r="S77" s="7">
        <v>0.33700000000000002</v>
      </c>
      <c r="T77" s="1">
        <v>102</v>
      </c>
      <c r="U77" s="1">
        <v>178</v>
      </c>
      <c r="V77" s="2">
        <v>11.1</v>
      </c>
      <c r="W77">
        <f t="shared" si="61"/>
        <v>2990</v>
      </c>
      <c r="X77">
        <f t="shared" si="77"/>
        <v>555.55500000000006</v>
      </c>
      <c r="Y77">
        <f t="shared" si="62"/>
        <v>1</v>
      </c>
      <c r="Z77">
        <f t="shared" si="63"/>
        <v>178</v>
      </c>
      <c r="AA77">
        <v>50</v>
      </c>
      <c r="AB77">
        <f t="shared" si="64"/>
        <v>1</v>
      </c>
      <c r="AC77">
        <f t="shared" si="65"/>
        <v>0</v>
      </c>
      <c r="AD77">
        <v>31.7</v>
      </c>
      <c r="AE77">
        <f t="shared" si="66"/>
        <v>1</v>
      </c>
      <c r="AF77">
        <f t="shared" si="67"/>
        <v>283</v>
      </c>
      <c r="AG77">
        <f t="shared" si="68"/>
        <v>200</v>
      </c>
      <c r="AH77">
        <f t="shared" si="69"/>
        <v>0</v>
      </c>
      <c r="AI77">
        <f t="shared" si="70"/>
        <v>24.646591666770718</v>
      </c>
      <c r="AJ77">
        <f t="shared" si="71"/>
        <v>19.453554802582129</v>
      </c>
      <c r="AK77">
        <f t="shared" si="72"/>
        <v>58.2</v>
      </c>
      <c r="AL77">
        <f t="shared" si="73"/>
        <v>73</v>
      </c>
      <c r="AM77">
        <f t="shared" si="76"/>
        <v>0</v>
      </c>
      <c r="AN77">
        <f t="shared" si="78"/>
        <v>762.45</v>
      </c>
      <c r="AO77">
        <f t="shared" si="79"/>
        <v>672.75</v>
      </c>
      <c r="AP77">
        <f t="shared" si="74"/>
        <v>125</v>
      </c>
      <c r="AQ77">
        <f t="shared" si="80"/>
        <v>1</v>
      </c>
      <c r="AR77" s="4" t="str">
        <f t="shared" si="75"/>
        <v>Not OK</v>
      </c>
      <c r="AS77" s="7">
        <v>23.4</v>
      </c>
      <c r="AT77">
        <f t="shared" si="59"/>
        <v>1000</v>
      </c>
      <c r="AU77">
        <f>MIN(AT$8:AT127)</f>
        <v>29.9</v>
      </c>
      <c r="AV77">
        <f t="shared" si="60"/>
        <v>33.444816053511708</v>
      </c>
    </row>
    <row r="78" spans="2:48">
      <c r="B78" s="7" t="s">
        <v>162</v>
      </c>
      <c r="C78" s="7">
        <v>20.2</v>
      </c>
      <c r="D78" s="7">
        <v>2580</v>
      </c>
      <c r="E78" s="7">
        <v>22.2</v>
      </c>
      <c r="F78" s="7">
        <v>8530000</v>
      </c>
      <c r="G78" s="7">
        <v>72400</v>
      </c>
      <c r="H78" s="7">
        <v>57.7</v>
      </c>
      <c r="I78" s="7">
        <v>21.9</v>
      </c>
      <c r="J78" s="7">
        <v>128000</v>
      </c>
      <c r="K78" s="7">
        <v>7.26</v>
      </c>
      <c r="L78" s="7">
        <v>2110000</v>
      </c>
      <c r="M78" s="7">
        <v>26400</v>
      </c>
      <c r="N78" s="7">
        <v>28.4</v>
      </c>
      <c r="O78" s="2">
        <v>21.9</v>
      </c>
      <c r="P78" s="7">
        <v>46500</v>
      </c>
      <c r="Q78" s="10">
        <v>7.26</v>
      </c>
      <c r="R78" s="7">
        <v>22.2</v>
      </c>
      <c r="S78" s="7">
        <v>0.33900000000000002</v>
      </c>
      <c r="T78" s="1">
        <v>102</v>
      </c>
      <c r="U78" s="1">
        <v>178</v>
      </c>
      <c r="V78" s="3">
        <v>9.5299999999999994</v>
      </c>
      <c r="W78">
        <f t="shared" si="61"/>
        <v>2580</v>
      </c>
      <c r="X78">
        <f t="shared" si="77"/>
        <v>555.55500000000006</v>
      </c>
      <c r="Y78">
        <f t="shared" si="62"/>
        <v>1</v>
      </c>
      <c r="Z78">
        <f t="shared" si="63"/>
        <v>178</v>
      </c>
      <c r="AA78">
        <v>50</v>
      </c>
      <c r="AB78">
        <f t="shared" si="64"/>
        <v>1</v>
      </c>
      <c r="AC78">
        <f t="shared" si="65"/>
        <v>0</v>
      </c>
      <c r="AD78">
        <v>32.700000000000003</v>
      </c>
      <c r="AE78">
        <f t="shared" si="66"/>
        <v>1</v>
      </c>
      <c r="AF78">
        <f t="shared" si="67"/>
        <v>282</v>
      </c>
      <c r="AG78">
        <f t="shared" si="68"/>
        <v>200</v>
      </c>
      <c r="AH78">
        <f t="shared" si="69"/>
        <v>0</v>
      </c>
      <c r="AI78">
        <f t="shared" si="70"/>
        <v>24.821700115688344</v>
      </c>
      <c r="AJ78">
        <f t="shared" si="71"/>
        <v>19.591767901312814</v>
      </c>
      <c r="AK78">
        <f t="shared" si="72"/>
        <v>50.5</v>
      </c>
      <c r="AL78">
        <f t="shared" si="73"/>
        <v>73</v>
      </c>
      <c r="AM78">
        <f t="shared" si="76"/>
        <v>0</v>
      </c>
      <c r="AN78">
        <f t="shared" si="78"/>
        <v>657.9</v>
      </c>
      <c r="AO78">
        <f t="shared" si="79"/>
        <v>580.5</v>
      </c>
      <c r="AP78">
        <f t="shared" si="74"/>
        <v>125</v>
      </c>
      <c r="AQ78">
        <f t="shared" si="80"/>
        <v>1</v>
      </c>
      <c r="AR78" s="4" t="str">
        <f t="shared" si="75"/>
        <v>Not OK</v>
      </c>
      <c r="AS78" s="7">
        <v>20.2</v>
      </c>
      <c r="AT78">
        <f t="shared" si="59"/>
        <v>1000</v>
      </c>
      <c r="AU78">
        <f>MIN(AT$8:AT128)</f>
        <v>29.9</v>
      </c>
      <c r="AV78">
        <f t="shared" si="60"/>
        <v>33.444816053511708</v>
      </c>
    </row>
    <row r="79" spans="2:48">
      <c r="B79" s="7" t="s">
        <v>163</v>
      </c>
      <c r="C79" s="7">
        <v>40.299999999999997</v>
      </c>
      <c r="D79" s="7">
        <v>5160</v>
      </c>
      <c r="E79" s="7">
        <v>35.1</v>
      </c>
      <c r="F79" s="7">
        <v>11500000</v>
      </c>
      <c r="G79" s="7">
        <v>117000</v>
      </c>
      <c r="H79" s="7">
        <v>47.2</v>
      </c>
      <c r="I79" s="7">
        <v>28.4</v>
      </c>
      <c r="J79" s="7">
        <v>208000</v>
      </c>
      <c r="K79" s="7">
        <v>16.899999999999999</v>
      </c>
      <c r="L79" s="7">
        <v>4040000</v>
      </c>
      <c r="M79" s="7">
        <v>55200</v>
      </c>
      <c r="N79" s="7">
        <v>27.9</v>
      </c>
      <c r="O79" s="2">
        <v>28.4</v>
      </c>
      <c r="P79" s="7">
        <v>103000</v>
      </c>
      <c r="Q79" s="10">
        <v>16.899999999999999</v>
      </c>
      <c r="R79" s="7">
        <v>21.7</v>
      </c>
      <c r="S79" s="7">
        <v>0.42099999999999999</v>
      </c>
      <c r="T79" s="1">
        <v>102</v>
      </c>
      <c r="U79" s="1">
        <v>152</v>
      </c>
      <c r="V79" s="2">
        <v>22.2</v>
      </c>
      <c r="W79">
        <f t="shared" si="61"/>
        <v>5160</v>
      </c>
      <c r="X79">
        <f t="shared" si="77"/>
        <v>555.55500000000006</v>
      </c>
      <c r="Y79">
        <f t="shared" si="62"/>
        <v>1</v>
      </c>
      <c r="Z79">
        <f t="shared" si="63"/>
        <v>152</v>
      </c>
      <c r="AA79">
        <v>50</v>
      </c>
      <c r="AB79">
        <f t="shared" si="64"/>
        <v>1</v>
      </c>
      <c r="AC79">
        <f t="shared" si="65"/>
        <v>0</v>
      </c>
      <c r="AD79">
        <v>33.700000000000003</v>
      </c>
      <c r="AE79">
        <f t="shared" si="66"/>
        <v>1</v>
      </c>
      <c r="AF79">
        <f t="shared" si="67"/>
        <v>288</v>
      </c>
      <c r="AG79">
        <f t="shared" si="68"/>
        <v>200</v>
      </c>
      <c r="AH79">
        <f t="shared" si="69"/>
        <v>0</v>
      </c>
      <c r="AI79">
        <f t="shared" si="70"/>
        <v>23.798235918209876</v>
      </c>
      <c r="AJ79">
        <f t="shared" si="71"/>
        <v>18.783947610243057</v>
      </c>
      <c r="AK79">
        <f t="shared" si="72"/>
        <v>96.9</v>
      </c>
      <c r="AL79">
        <f t="shared" si="73"/>
        <v>73</v>
      </c>
      <c r="AM79">
        <f t="shared" si="76"/>
        <v>1</v>
      </c>
      <c r="AN79">
        <f t="shared" si="78"/>
        <v>1315.8</v>
      </c>
      <c r="AO79">
        <f t="shared" si="79"/>
        <v>1161</v>
      </c>
      <c r="AP79">
        <f t="shared" si="74"/>
        <v>125</v>
      </c>
      <c r="AQ79">
        <f t="shared" si="80"/>
        <v>1</v>
      </c>
      <c r="AR79" s="4" t="str">
        <f t="shared" si="75"/>
        <v>Not OK</v>
      </c>
      <c r="AS79" s="7">
        <v>40.299999999999997</v>
      </c>
      <c r="AT79">
        <f t="shared" si="59"/>
        <v>1000</v>
      </c>
      <c r="AU79">
        <f>MIN(AT$8:AT129)</f>
        <v>29.9</v>
      </c>
      <c r="AV79">
        <f t="shared" si="60"/>
        <v>33.444816053511708</v>
      </c>
    </row>
    <row r="80" spans="2:48">
      <c r="B80" s="7" t="s">
        <v>164</v>
      </c>
      <c r="C80" s="7">
        <v>35</v>
      </c>
      <c r="D80" s="7">
        <v>4480</v>
      </c>
      <c r="E80" s="7">
        <v>31.8</v>
      </c>
      <c r="F80" s="7">
        <v>10200000</v>
      </c>
      <c r="G80" s="7">
        <v>102000</v>
      </c>
      <c r="H80" s="7">
        <v>47.8</v>
      </c>
      <c r="I80" s="7">
        <v>27.2</v>
      </c>
      <c r="J80" s="7">
        <v>182000</v>
      </c>
      <c r="K80" s="7">
        <v>14.7</v>
      </c>
      <c r="L80" s="7">
        <v>3590000</v>
      </c>
      <c r="M80" s="7">
        <v>48300</v>
      </c>
      <c r="N80" s="7">
        <v>28.4</v>
      </c>
      <c r="O80" s="2">
        <v>27.2</v>
      </c>
      <c r="P80" s="7">
        <v>88800</v>
      </c>
      <c r="Q80" s="10">
        <v>14.7</v>
      </c>
      <c r="R80" s="7">
        <v>21.7</v>
      </c>
      <c r="S80" s="7">
        <v>0.42799999999999999</v>
      </c>
      <c r="T80" s="1">
        <v>102</v>
      </c>
      <c r="U80" s="1">
        <v>152</v>
      </c>
      <c r="V80" s="2">
        <v>19.100000000000001</v>
      </c>
      <c r="W80">
        <f t="shared" si="61"/>
        <v>4480</v>
      </c>
      <c r="X80">
        <f t="shared" si="77"/>
        <v>555.55500000000006</v>
      </c>
      <c r="Y80">
        <f t="shared" si="62"/>
        <v>1</v>
      </c>
      <c r="Z80">
        <f t="shared" si="63"/>
        <v>152</v>
      </c>
      <c r="AA80">
        <v>50</v>
      </c>
      <c r="AB80">
        <f t="shared" si="64"/>
        <v>1</v>
      </c>
      <c r="AC80">
        <f t="shared" si="65"/>
        <v>0</v>
      </c>
      <c r="AD80">
        <v>34.700000000000003</v>
      </c>
      <c r="AE80">
        <f t="shared" si="66"/>
        <v>1</v>
      </c>
      <c r="AF80">
        <f t="shared" si="67"/>
        <v>288</v>
      </c>
      <c r="AG80">
        <f t="shared" si="68"/>
        <v>200</v>
      </c>
      <c r="AH80">
        <f t="shared" si="69"/>
        <v>0</v>
      </c>
      <c r="AI80">
        <f t="shared" si="70"/>
        <v>23.798235918209876</v>
      </c>
      <c r="AJ80">
        <f t="shared" si="71"/>
        <v>18.783947610243057</v>
      </c>
      <c r="AK80">
        <f t="shared" si="72"/>
        <v>84.2</v>
      </c>
      <c r="AL80">
        <f t="shared" si="73"/>
        <v>73</v>
      </c>
      <c r="AM80">
        <f t="shared" si="76"/>
        <v>1</v>
      </c>
      <c r="AN80">
        <f t="shared" si="78"/>
        <v>1142.4000000000001</v>
      </c>
      <c r="AO80">
        <f t="shared" si="79"/>
        <v>1008</v>
      </c>
      <c r="AP80">
        <f t="shared" si="74"/>
        <v>125</v>
      </c>
      <c r="AQ80">
        <f t="shared" si="80"/>
        <v>1</v>
      </c>
      <c r="AR80" s="4" t="str">
        <f t="shared" si="75"/>
        <v>Not OK</v>
      </c>
      <c r="AS80" s="7">
        <v>35</v>
      </c>
      <c r="AT80">
        <f t="shared" si="59"/>
        <v>1000</v>
      </c>
      <c r="AU80">
        <f>MIN(AT$8:AT130)</f>
        <v>29.9</v>
      </c>
      <c r="AV80">
        <f t="shared" si="60"/>
        <v>33.444816053511708</v>
      </c>
    </row>
    <row r="81" spans="2:48">
      <c r="B81" s="7" t="s">
        <v>165</v>
      </c>
      <c r="C81" s="7">
        <v>29.6</v>
      </c>
      <c r="D81" s="7">
        <v>3780</v>
      </c>
      <c r="E81" s="7">
        <v>28.7</v>
      </c>
      <c r="F81" s="7">
        <v>8740000</v>
      </c>
      <c r="G81" s="7">
        <v>86700</v>
      </c>
      <c r="H81" s="7">
        <v>48</v>
      </c>
      <c r="I81" s="7">
        <v>26.2</v>
      </c>
      <c r="J81" s="7">
        <v>155000</v>
      </c>
      <c r="K81" s="7">
        <v>12.4</v>
      </c>
      <c r="L81" s="7">
        <v>3110000</v>
      </c>
      <c r="M81" s="7">
        <v>41300</v>
      </c>
      <c r="N81" s="7">
        <v>28.7</v>
      </c>
      <c r="O81" s="2">
        <v>26.2</v>
      </c>
      <c r="P81" s="7">
        <v>74700</v>
      </c>
      <c r="Q81" s="10">
        <v>12.4</v>
      </c>
      <c r="R81" s="7">
        <v>21.8</v>
      </c>
      <c r="S81" s="7">
        <v>0.435</v>
      </c>
      <c r="T81" s="1">
        <v>102</v>
      </c>
      <c r="U81" s="1">
        <v>152</v>
      </c>
      <c r="V81" s="2">
        <v>15.9</v>
      </c>
      <c r="W81">
        <f t="shared" si="61"/>
        <v>3780</v>
      </c>
      <c r="X81">
        <f t="shared" si="77"/>
        <v>555.55500000000006</v>
      </c>
      <c r="Y81">
        <f t="shared" si="62"/>
        <v>1</v>
      </c>
      <c r="Z81">
        <f t="shared" si="63"/>
        <v>152</v>
      </c>
      <c r="AA81">
        <v>50</v>
      </c>
      <c r="AB81">
        <f t="shared" si="64"/>
        <v>1</v>
      </c>
      <c r="AC81">
        <f t="shared" si="65"/>
        <v>0</v>
      </c>
      <c r="AD81">
        <v>35.700000000000003</v>
      </c>
      <c r="AE81">
        <f t="shared" si="66"/>
        <v>1</v>
      </c>
      <c r="AF81">
        <f t="shared" si="67"/>
        <v>287</v>
      </c>
      <c r="AG81">
        <f t="shared" si="68"/>
        <v>200</v>
      </c>
      <c r="AH81">
        <f t="shared" si="69"/>
        <v>0</v>
      </c>
      <c r="AI81">
        <f t="shared" si="70"/>
        <v>23.964366205732738</v>
      </c>
      <c r="AJ81">
        <f t="shared" si="71"/>
        <v>18.915074246184851</v>
      </c>
      <c r="AK81">
        <f t="shared" si="72"/>
        <v>71.5</v>
      </c>
      <c r="AL81">
        <f t="shared" si="73"/>
        <v>73</v>
      </c>
      <c r="AM81">
        <f t="shared" si="76"/>
        <v>0</v>
      </c>
      <c r="AN81">
        <f t="shared" si="78"/>
        <v>963.9</v>
      </c>
      <c r="AO81">
        <f t="shared" si="79"/>
        <v>850.5</v>
      </c>
      <c r="AP81">
        <f t="shared" si="74"/>
        <v>125</v>
      </c>
      <c r="AQ81">
        <f t="shared" si="80"/>
        <v>1</v>
      </c>
      <c r="AR81" s="4" t="str">
        <f t="shared" si="75"/>
        <v>Not OK</v>
      </c>
      <c r="AS81" s="7">
        <v>29.6</v>
      </c>
      <c r="AT81">
        <f t="shared" si="59"/>
        <v>1000</v>
      </c>
      <c r="AU81">
        <f>MIN(AT$8:AT131)</f>
        <v>29.9</v>
      </c>
      <c r="AV81">
        <f t="shared" si="60"/>
        <v>33.444816053511708</v>
      </c>
    </row>
    <row r="82" spans="2:48">
      <c r="B82" s="7" t="s">
        <v>166</v>
      </c>
      <c r="C82" s="7">
        <v>26.9</v>
      </c>
      <c r="D82" s="7">
        <v>3430</v>
      </c>
      <c r="E82" s="7">
        <v>26.9</v>
      </c>
      <c r="F82" s="7">
        <v>7990000</v>
      </c>
      <c r="G82" s="7">
        <v>78800</v>
      </c>
      <c r="H82" s="7">
        <v>48.3</v>
      </c>
      <c r="I82" s="7">
        <v>25.4</v>
      </c>
      <c r="J82" s="7">
        <v>141000</v>
      </c>
      <c r="K82" s="7">
        <v>11.3</v>
      </c>
      <c r="L82" s="7">
        <v>2860000</v>
      </c>
      <c r="M82" s="7">
        <v>37500</v>
      </c>
      <c r="N82" s="7">
        <v>29</v>
      </c>
      <c r="O82" s="2">
        <v>25.4</v>
      </c>
      <c r="P82" s="7">
        <v>67700</v>
      </c>
      <c r="Q82" s="10">
        <v>11.3</v>
      </c>
      <c r="R82" s="7">
        <v>21.9</v>
      </c>
      <c r="S82" s="7">
        <v>0.438</v>
      </c>
      <c r="T82" s="1">
        <v>102</v>
      </c>
      <c r="U82" s="1">
        <v>152</v>
      </c>
      <c r="V82" s="2">
        <v>14.3</v>
      </c>
      <c r="W82">
        <f t="shared" si="61"/>
        <v>3430</v>
      </c>
      <c r="X82">
        <f t="shared" si="77"/>
        <v>555.55500000000006</v>
      </c>
      <c r="Y82">
        <f t="shared" si="62"/>
        <v>1</v>
      </c>
      <c r="Z82">
        <f t="shared" si="63"/>
        <v>152</v>
      </c>
      <c r="AA82">
        <v>50</v>
      </c>
      <c r="AB82">
        <f t="shared" si="64"/>
        <v>1</v>
      </c>
      <c r="AC82">
        <f t="shared" si="65"/>
        <v>0</v>
      </c>
      <c r="AD82">
        <v>36.700000000000003</v>
      </c>
      <c r="AE82">
        <f t="shared" si="66"/>
        <v>1</v>
      </c>
      <c r="AF82">
        <f t="shared" si="67"/>
        <v>286</v>
      </c>
      <c r="AG82">
        <f t="shared" si="68"/>
        <v>200</v>
      </c>
      <c r="AH82">
        <f t="shared" si="69"/>
        <v>0</v>
      </c>
      <c r="AI82">
        <f t="shared" si="70"/>
        <v>24.132242163430973</v>
      </c>
      <c r="AJ82">
        <f t="shared" si="71"/>
        <v>19.047578739596069</v>
      </c>
      <c r="AK82">
        <f t="shared" si="72"/>
        <v>65.3</v>
      </c>
      <c r="AL82">
        <f t="shared" si="73"/>
        <v>73</v>
      </c>
      <c r="AM82">
        <f t="shared" si="76"/>
        <v>0</v>
      </c>
      <c r="AN82">
        <f t="shared" si="78"/>
        <v>874.65</v>
      </c>
      <c r="AO82">
        <f t="shared" si="79"/>
        <v>771.75</v>
      </c>
      <c r="AP82">
        <f t="shared" si="74"/>
        <v>125</v>
      </c>
      <c r="AQ82">
        <f t="shared" si="80"/>
        <v>1</v>
      </c>
      <c r="AR82" s="4" t="str">
        <f t="shared" si="75"/>
        <v>Not OK</v>
      </c>
      <c r="AS82" s="7">
        <v>26.9</v>
      </c>
      <c r="AT82">
        <f t="shared" si="59"/>
        <v>1000</v>
      </c>
      <c r="AU82">
        <f>MIN(AT$8:AT132)</f>
        <v>29.9</v>
      </c>
      <c r="AV82">
        <f t="shared" si="60"/>
        <v>33.444816053511708</v>
      </c>
    </row>
    <row r="83" spans="2:48">
      <c r="B83" s="7" t="s">
        <v>167</v>
      </c>
      <c r="C83" s="7">
        <v>24</v>
      </c>
      <c r="D83" s="7">
        <v>3060</v>
      </c>
      <c r="E83" s="7">
        <v>25.4</v>
      </c>
      <c r="F83" s="7">
        <v>7200000</v>
      </c>
      <c r="G83" s="7">
        <v>70600</v>
      </c>
      <c r="H83" s="7">
        <v>48.5</v>
      </c>
      <c r="I83" s="7">
        <v>24.9</v>
      </c>
      <c r="J83" s="7">
        <v>126000</v>
      </c>
      <c r="K83" s="7">
        <v>10.1</v>
      </c>
      <c r="L83" s="7">
        <v>2590000</v>
      </c>
      <c r="M83" s="7">
        <v>33800</v>
      </c>
      <c r="N83" s="7">
        <v>29</v>
      </c>
      <c r="O83" s="2">
        <v>24.9</v>
      </c>
      <c r="P83" s="7">
        <v>60500</v>
      </c>
      <c r="Q83" s="10">
        <v>10.1</v>
      </c>
      <c r="R83" s="7">
        <v>21.9</v>
      </c>
      <c r="S83" s="7">
        <v>0.44</v>
      </c>
      <c r="T83" s="1">
        <v>102</v>
      </c>
      <c r="U83" s="1">
        <v>152</v>
      </c>
      <c r="V83" s="2">
        <v>12.7</v>
      </c>
      <c r="W83">
        <f t="shared" si="61"/>
        <v>3060</v>
      </c>
      <c r="X83">
        <f t="shared" si="77"/>
        <v>555.55500000000006</v>
      </c>
      <c r="Y83">
        <f t="shared" si="62"/>
        <v>1</v>
      </c>
      <c r="Z83">
        <f t="shared" si="63"/>
        <v>152</v>
      </c>
      <c r="AA83">
        <v>50</v>
      </c>
      <c r="AB83">
        <f t="shared" si="64"/>
        <v>1</v>
      </c>
      <c r="AC83">
        <f t="shared" si="65"/>
        <v>0</v>
      </c>
      <c r="AD83">
        <v>37.700000000000003</v>
      </c>
      <c r="AE83">
        <f t="shared" si="66"/>
        <v>1</v>
      </c>
      <c r="AF83">
        <f t="shared" si="67"/>
        <v>286</v>
      </c>
      <c r="AG83">
        <f t="shared" si="68"/>
        <v>200</v>
      </c>
      <c r="AH83">
        <f t="shared" si="69"/>
        <v>0</v>
      </c>
      <c r="AI83">
        <f t="shared" si="70"/>
        <v>24.132242163430973</v>
      </c>
      <c r="AJ83">
        <f t="shared" si="71"/>
        <v>19.047578739596069</v>
      </c>
      <c r="AK83">
        <f t="shared" si="72"/>
        <v>58.3</v>
      </c>
      <c r="AL83">
        <f t="shared" si="73"/>
        <v>73</v>
      </c>
      <c r="AM83">
        <f t="shared" si="76"/>
        <v>0</v>
      </c>
      <c r="AN83">
        <f t="shared" si="78"/>
        <v>780.3</v>
      </c>
      <c r="AO83">
        <f t="shared" si="79"/>
        <v>688.5</v>
      </c>
      <c r="AP83">
        <f t="shared" si="74"/>
        <v>125</v>
      </c>
      <c r="AQ83">
        <f t="shared" si="80"/>
        <v>1</v>
      </c>
      <c r="AR83" s="4" t="str">
        <f t="shared" si="75"/>
        <v>Not OK</v>
      </c>
      <c r="AS83" s="7">
        <v>24</v>
      </c>
      <c r="AT83">
        <f t="shared" si="59"/>
        <v>1000</v>
      </c>
      <c r="AU83">
        <f>MIN(AT$8:AT133)</f>
        <v>29.9</v>
      </c>
      <c r="AV83">
        <f t="shared" si="60"/>
        <v>33.444816053511708</v>
      </c>
    </row>
    <row r="84" spans="2:48">
      <c r="B84" s="7" t="s">
        <v>168</v>
      </c>
      <c r="C84" s="7">
        <v>21.2</v>
      </c>
      <c r="D84" s="7">
        <v>2700</v>
      </c>
      <c r="E84" s="7">
        <v>23.8</v>
      </c>
      <c r="F84" s="7">
        <v>6410000</v>
      </c>
      <c r="G84" s="7">
        <v>62400</v>
      </c>
      <c r="H84" s="7">
        <v>48.8</v>
      </c>
      <c r="I84" s="7">
        <v>24.3</v>
      </c>
      <c r="J84" s="7">
        <v>112000</v>
      </c>
      <c r="K84" s="7">
        <v>8.84</v>
      </c>
      <c r="L84" s="7">
        <v>2310000</v>
      </c>
      <c r="M84" s="7">
        <v>30000</v>
      </c>
      <c r="N84" s="7">
        <v>29.2</v>
      </c>
      <c r="O84" s="2">
        <v>24.3</v>
      </c>
      <c r="P84" s="7">
        <v>53100</v>
      </c>
      <c r="Q84" s="10">
        <v>8.84</v>
      </c>
      <c r="R84" s="7">
        <v>22</v>
      </c>
      <c r="S84" s="7">
        <v>0.443</v>
      </c>
      <c r="T84" s="1">
        <v>102</v>
      </c>
      <c r="U84" s="1">
        <v>152</v>
      </c>
      <c r="V84" s="2">
        <v>11.1</v>
      </c>
      <c r="W84">
        <f t="shared" si="61"/>
        <v>2700</v>
      </c>
      <c r="X84">
        <f t="shared" si="77"/>
        <v>555.55500000000006</v>
      </c>
      <c r="Y84">
        <f t="shared" si="62"/>
        <v>1</v>
      </c>
      <c r="Z84">
        <f t="shared" si="63"/>
        <v>152</v>
      </c>
      <c r="AA84">
        <v>50</v>
      </c>
      <c r="AB84">
        <f t="shared" si="64"/>
        <v>1</v>
      </c>
      <c r="AC84">
        <f t="shared" si="65"/>
        <v>0</v>
      </c>
      <c r="AD84">
        <v>38.700000000000003</v>
      </c>
      <c r="AE84">
        <f t="shared" si="66"/>
        <v>1</v>
      </c>
      <c r="AF84">
        <f t="shared" si="67"/>
        <v>285</v>
      </c>
      <c r="AG84">
        <f t="shared" si="68"/>
        <v>200</v>
      </c>
      <c r="AH84">
        <f t="shared" si="69"/>
        <v>0</v>
      </c>
      <c r="AI84">
        <f t="shared" si="70"/>
        <v>24.301888334872267</v>
      </c>
      <c r="AJ84">
        <f t="shared" si="71"/>
        <v>19.181480462714681</v>
      </c>
      <c r="AK84">
        <f t="shared" si="72"/>
        <v>51.8</v>
      </c>
      <c r="AL84">
        <f t="shared" si="73"/>
        <v>73</v>
      </c>
      <c r="AM84">
        <f t="shared" si="76"/>
        <v>0</v>
      </c>
      <c r="AN84">
        <f t="shared" si="78"/>
        <v>688.5</v>
      </c>
      <c r="AO84">
        <f t="shared" si="79"/>
        <v>607.5</v>
      </c>
      <c r="AP84">
        <f t="shared" si="74"/>
        <v>125</v>
      </c>
      <c r="AQ84">
        <f t="shared" si="80"/>
        <v>1</v>
      </c>
      <c r="AR84" s="4" t="str">
        <f t="shared" si="75"/>
        <v>Not OK</v>
      </c>
      <c r="AS84" s="7">
        <v>21.2</v>
      </c>
      <c r="AT84">
        <f t="shared" si="59"/>
        <v>1000</v>
      </c>
      <c r="AU84">
        <f>MIN(AT$8:AT134)</f>
        <v>29.9</v>
      </c>
      <c r="AV84">
        <f t="shared" si="60"/>
        <v>33.444816053511708</v>
      </c>
    </row>
    <row r="85" spans="2:48">
      <c r="B85" s="7" t="s">
        <v>169</v>
      </c>
      <c r="C85" s="7">
        <v>18.2</v>
      </c>
      <c r="D85" s="7">
        <v>2330</v>
      </c>
      <c r="E85" s="7">
        <v>22.2</v>
      </c>
      <c r="F85" s="7">
        <v>5580000</v>
      </c>
      <c r="G85" s="7">
        <v>54100</v>
      </c>
      <c r="H85" s="7">
        <v>49</v>
      </c>
      <c r="I85" s="7">
        <v>23.7</v>
      </c>
      <c r="J85" s="7">
        <v>96500</v>
      </c>
      <c r="K85" s="7">
        <v>7.65</v>
      </c>
      <c r="L85" s="7">
        <v>2020000</v>
      </c>
      <c r="M85" s="7">
        <v>25900</v>
      </c>
      <c r="N85" s="7">
        <v>29.5</v>
      </c>
      <c r="O85" s="2">
        <v>23.7</v>
      </c>
      <c r="P85" s="7">
        <v>45700</v>
      </c>
      <c r="Q85" s="10">
        <v>7.65</v>
      </c>
      <c r="R85" s="7">
        <v>22.1</v>
      </c>
      <c r="S85" s="7">
        <v>0.44600000000000001</v>
      </c>
      <c r="T85" s="1">
        <v>102</v>
      </c>
      <c r="U85" s="1">
        <v>152</v>
      </c>
      <c r="V85" s="3">
        <v>9.5299999999999994</v>
      </c>
      <c r="W85">
        <f t="shared" si="61"/>
        <v>2330</v>
      </c>
      <c r="X85">
        <f t="shared" si="77"/>
        <v>555.55500000000006</v>
      </c>
      <c r="Y85">
        <f t="shared" si="62"/>
        <v>1</v>
      </c>
      <c r="Z85">
        <f t="shared" si="63"/>
        <v>152</v>
      </c>
      <c r="AA85">
        <v>50</v>
      </c>
      <c r="AB85">
        <f t="shared" si="64"/>
        <v>1</v>
      </c>
      <c r="AC85">
        <f t="shared" si="65"/>
        <v>0</v>
      </c>
      <c r="AD85">
        <v>39.700000000000003</v>
      </c>
      <c r="AE85">
        <f t="shared" si="66"/>
        <v>1</v>
      </c>
      <c r="AF85">
        <f t="shared" si="67"/>
        <v>283</v>
      </c>
      <c r="AG85">
        <f t="shared" si="68"/>
        <v>200</v>
      </c>
      <c r="AH85">
        <f t="shared" si="69"/>
        <v>0</v>
      </c>
      <c r="AI85">
        <f t="shared" si="70"/>
        <v>24.646591666770718</v>
      </c>
      <c r="AJ85">
        <f t="shared" si="71"/>
        <v>19.453554802582129</v>
      </c>
      <c r="AK85">
        <f t="shared" si="72"/>
        <v>45.3</v>
      </c>
      <c r="AL85">
        <f t="shared" si="73"/>
        <v>73</v>
      </c>
      <c r="AM85">
        <f t="shared" si="76"/>
        <v>0</v>
      </c>
      <c r="AN85">
        <f t="shared" si="78"/>
        <v>594.15</v>
      </c>
      <c r="AO85">
        <f t="shared" si="79"/>
        <v>524.25</v>
      </c>
      <c r="AP85">
        <f t="shared" si="74"/>
        <v>125</v>
      </c>
      <c r="AQ85">
        <f t="shared" si="80"/>
        <v>1</v>
      </c>
      <c r="AR85" s="4" t="str">
        <f t="shared" si="75"/>
        <v>Not OK</v>
      </c>
      <c r="AS85" s="7">
        <v>18.2</v>
      </c>
      <c r="AT85">
        <f t="shared" si="59"/>
        <v>1000</v>
      </c>
      <c r="AU85">
        <f>MIN(AT$8:AT135)</f>
        <v>29.9</v>
      </c>
      <c r="AV85">
        <f t="shared" si="60"/>
        <v>33.444816053511708</v>
      </c>
    </row>
    <row r="86" spans="2:48">
      <c r="B86" s="7" t="s">
        <v>170</v>
      </c>
      <c r="C86" s="7">
        <v>15.3</v>
      </c>
      <c r="D86" s="7">
        <v>1950</v>
      </c>
      <c r="E86" s="7">
        <v>20.7</v>
      </c>
      <c r="F86" s="7">
        <v>4750000</v>
      </c>
      <c r="G86" s="7">
        <v>45400</v>
      </c>
      <c r="H86" s="7">
        <v>49.3</v>
      </c>
      <c r="I86" s="7">
        <v>23.1</v>
      </c>
      <c r="J86" s="7">
        <v>81300</v>
      </c>
      <c r="K86" s="7">
        <v>6.43</v>
      </c>
      <c r="L86" s="7">
        <v>1720000</v>
      </c>
      <c r="M86" s="7">
        <v>22000</v>
      </c>
      <c r="N86" s="7">
        <v>29.7</v>
      </c>
      <c r="O86" s="2">
        <v>23.1</v>
      </c>
      <c r="P86" s="7">
        <v>38200</v>
      </c>
      <c r="Q86" s="10">
        <v>6.43</v>
      </c>
      <c r="R86" s="7">
        <v>22.2</v>
      </c>
      <c r="S86" s="7">
        <v>0.44900000000000001</v>
      </c>
      <c r="T86" s="1">
        <v>102</v>
      </c>
      <c r="U86" s="1">
        <v>152</v>
      </c>
      <c r="V86" s="3">
        <v>7.94</v>
      </c>
      <c r="W86">
        <f t="shared" si="61"/>
        <v>1950</v>
      </c>
      <c r="X86">
        <f t="shared" si="77"/>
        <v>555.55500000000006</v>
      </c>
      <c r="Y86">
        <f t="shared" si="62"/>
        <v>1</v>
      </c>
      <c r="Z86">
        <f t="shared" si="63"/>
        <v>152</v>
      </c>
      <c r="AA86">
        <v>50</v>
      </c>
      <c r="AB86">
        <f t="shared" si="64"/>
        <v>1</v>
      </c>
      <c r="AC86">
        <f t="shared" si="65"/>
        <v>0</v>
      </c>
      <c r="AD86">
        <v>40.700000000000003</v>
      </c>
      <c r="AE86">
        <f t="shared" si="66"/>
        <v>1</v>
      </c>
      <c r="AF86">
        <f t="shared" si="67"/>
        <v>282</v>
      </c>
      <c r="AG86">
        <f t="shared" si="68"/>
        <v>200</v>
      </c>
      <c r="AH86">
        <f t="shared" si="69"/>
        <v>0</v>
      </c>
      <c r="AI86">
        <f t="shared" si="70"/>
        <v>24.821700115688344</v>
      </c>
      <c r="AJ86">
        <f t="shared" si="71"/>
        <v>19.591767901312814</v>
      </c>
      <c r="AK86">
        <f t="shared" si="72"/>
        <v>38.200000000000003</v>
      </c>
      <c r="AL86">
        <f t="shared" si="73"/>
        <v>73</v>
      </c>
      <c r="AM86">
        <f t="shared" si="76"/>
        <v>0</v>
      </c>
      <c r="AN86">
        <f t="shared" si="78"/>
        <v>497.25</v>
      </c>
      <c r="AO86">
        <f t="shared" si="79"/>
        <v>438.75</v>
      </c>
      <c r="AP86">
        <f t="shared" si="74"/>
        <v>125</v>
      </c>
      <c r="AQ86">
        <f t="shared" si="80"/>
        <v>1</v>
      </c>
      <c r="AR86" s="4" t="str">
        <f t="shared" si="75"/>
        <v>Not OK</v>
      </c>
      <c r="AS86" s="7">
        <v>15.3</v>
      </c>
      <c r="AT86">
        <f t="shared" si="59"/>
        <v>1000</v>
      </c>
      <c r="AU86">
        <f>MIN(AT$8:AT136)</f>
        <v>29.9</v>
      </c>
      <c r="AV86">
        <f t="shared" si="60"/>
        <v>33.444816053511708</v>
      </c>
    </row>
    <row r="87" spans="2:48">
      <c r="B87" s="7" t="s">
        <v>171</v>
      </c>
      <c r="C87" s="7">
        <v>22.7</v>
      </c>
      <c r="D87" s="7">
        <v>2900</v>
      </c>
      <c r="E87" s="7">
        <v>25.4</v>
      </c>
      <c r="F87" s="7">
        <v>6910000</v>
      </c>
      <c r="G87" s="7">
        <v>69300</v>
      </c>
      <c r="H87" s="7">
        <v>48.8</v>
      </c>
      <c r="I87" s="7">
        <v>21.1</v>
      </c>
      <c r="J87" s="7">
        <v>123000</v>
      </c>
      <c r="K87" s="7">
        <v>9.5299999999999994</v>
      </c>
      <c r="L87" s="7">
        <v>1760000</v>
      </c>
      <c r="M87" s="7">
        <v>26100</v>
      </c>
      <c r="N87" s="7">
        <v>24.6</v>
      </c>
      <c r="O87" s="2">
        <v>21.1</v>
      </c>
      <c r="P87" s="7">
        <v>47200</v>
      </c>
      <c r="Q87" s="10">
        <v>9.5299999999999994</v>
      </c>
      <c r="R87" s="7">
        <v>19.2</v>
      </c>
      <c r="S87" s="7">
        <v>0.34300000000000003</v>
      </c>
      <c r="T87" s="2">
        <v>88.9</v>
      </c>
      <c r="U87" s="1">
        <v>152</v>
      </c>
      <c r="V87" s="2">
        <v>12.7</v>
      </c>
      <c r="W87">
        <f t="shared" si="61"/>
        <v>2900</v>
      </c>
      <c r="X87">
        <f t="shared" si="77"/>
        <v>555.55500000000006</v>
      </c>
      <c r="Y87">
        <f t="shared" si="62"/>
        <v>1</v>
      </c>
      <c r="Z87">
        <f t="shared" si="63"/>
        <v>152</v>
      </c>
      <c r="AA87">
        <v>50</v>
      </c>
      <c r="AB87">
        <f t="shared" si="64"/>
        <v>1</v>
      </c>
      <c r="AC87">
        <f t="shared" si="65"/>
        <v>0</v>
      </c>
      <c r="AD87">
        <v>41.7</v>
      </c>
      <c r="AE87">
        <f t="shared" si="66"/>
        <v>1</v>
      </c>
      <c r="AF87">
        <f t="shared" si="67"/>
        <v>326</v>
      </c>
      <c r="AG87">
        <f t="shared" si="68"/>
        <v>200</v>
      </c>
      <c r="AH87">
        <f t="shared" si="69"/>
        <v>0</v>
      </c>
      <c r="AI87">
        <f t="shared" si="70"/>
        <v>18.573533817606986</v>
      </c>
      <c r="AJ87">
        <f t="shared" si="71"/>
        <v>14.660090242237196</v>
      </c>
      <c r="AK87">
        <f t="shared" si="72"/>
        <v>42.5</v>
      </c>
      <c r="AL87">
        <f t="shared" si="73"/>
        <v>73</v>
      </c>
      <c r="AM87">
        <f t="shared" si="76"/>
        <v>0</v>
      </c>
      <c r="AN87">
        <f t="shared" si="78"/>
        <v>739.5</v>
      </c>
      <c r="AO87">
        <f t="shared" si="79"/>
        <v>652.5</v>
      </c>
      <c r="AP87">
        <f t="shared" si="74"/>
        <v>125</v>
      </c>
      <c r="AQ87">
        <f t="shared" si="80"/>
        <v>1</v>
      </c>
      <c r="AR87" s="4" t="str">
        <f t="shared" si="75"/>
        <v>Not OK</v>
      </c>
      <c r="AS87" s="7">
        <v>22.7</v>
      </c>
      <c r="AT87">
        <f t="shared" si="59"/>
        <v>1000</v>
      </c>
      <c r="AU87">
        <f>MIN(AT$8:AT137)</f>
        <v>29.9</v>
      </c>
      <c r="AV87">
        <f t="shared" si="60"/>
        <v>33.444816053511708</v>
      </c>
    </row>
    <row r="88" spans="2:48">
      <c r="B88" s="7" t="s">
        <v>172</v>
      </c>
      <c r="C88" s="7">
        <v>17.3</v>
      </c>
      <c r="D88" s="7">
        <v>2220</v>
      </c>
      <c r="E88" s="7">
        <v>22.2</v>
      </c>
      <c r="F88" s="7">
        <v>5370000</v>
      </c>
      <c r="G88" s="7">
        <v>52900</v>
      </c>
      <c r="H88" s="7">
        <v>49</v>
      </c>
      <c r="I88" s="7">
        <v>19.8</v>
      </c>
      <c r="J88" s="7">
        <v>94100</v>
      </c>
      <c r="K88" s="7">
        <v>7.29</v>
      </c>
      <c r="L88" s="7">
        <v>1389999.9999999998</v>
      </c>
      <c r="M88" s="7">
        <v>20000</v>
      </c>
      <c r="N88" s="7">
        <v>25</v>
      </c>
      <c r="O88" s="2">
        <v>19.8</v>
      </c>
      <c r="P88" s="7">
        <v>35700</v>
      </c>
      <c r="Q88" s="10">
        <v>7.29</v>
      </c>
      <c r="R88" s="7">
        <v>19.399999999999999</v>
      </c>
      <c r="S88" s="7">
        <v>0.34899999999999998</v>
      </c>
      <c r="T88" s="2">
        <v>88.9</v>
      </c>
      <c r="U88" s="1">
        <v>152</v>
      </c>
      <c r="V88" s="3">
        <v>9.5299999999999994</v>
      </c>
      <c r="W88">
        <f t="shared" si="61"/>
        <v>2220</v>
      </c>
      <c r="X88">
        <f t="shared" si="77"/>
        <v>555.55500000000006</v>
      </c>
      <c r="Y88">
        <f t="shared" si="62"/>
        <v>1</v>
      </c>
      <c r="Z88">
        <f t="shared" si="63"/>
        <v>152</v>
      </c>
      <c r="AA88">
        <v>50</v>
      </c>
      <c r="AB88">
        <f t="shared" si="64"/>
        <v>1</v>
      </c>
      <c r="AC88">
        <f t="shared" si="65"/>
        <v>0</v>
      </c>
      <c r="AD88">
        <v>42.7</v>
      </c>
      <c r="AE88">
        <f t="shared" si="66"/>
        <v>1</v>
      </c>
      <c r="AF88">
        <f t="shared" si="67"/>
        <v>323</v>
      </c>
      <c r="AG88">
        <f t="shared" si="68"/>
        <v>200</v>
      </c>
      <c r="AH88">
        <f t="shared" si="69"/>
        <v>0</v>
      </c>
      <c r="AI88">
        <f t="shared" si="70"/>
        <v>18.92015527801474</v>
      </c>
      <c r="AJ88">
        <f t="shared" si="71"/>
        <v>14.933678560937034</v>
      </c>
      <c r="AK88">
        <f t="shared" si="72"/>
        <v>33.200000000000003</v>
      </c>
      <c r="AL88">
        <f t="shared" si="73"/>
        <v>73</v>
      </c>
      <c r="AM88">
        <f t="shared" si="76"/>
        <v>0</v>
      </c>
      <c r="AN88">
        <f t="shared" si="78"/>
        <v>566.1</v>
      </c>
      <c r="AO88">
        <f t="shared" si="79"/>
        <v>499.5</v>
      </c>
      <c r="AP88">
        <f t="shared" si="74"/>
        <v>125</v>
      </c>
      <c r="AQ88">
        <f t="shared" si="80"/>
        <v>1</v>
      </c>
      <c r="AR88" s="4" t="str">
        <f t="shared" si="75"/>
        <v>Not OK</v>
      </c>
      <c r="AS88" s="7">
        <v>17.3</v>
      </c>
      <c r="AT88">
        <f t="shared" si="59"/>
        <v>1000</v>
      </c>
      <c r="AU88">
        <f>MIN(AT$8:AT138)</f>
        <v>29.9</v>
      </c>
      <c r="AV88">
        <f t="shared" si="60"/>
        <v>33.444816053511708</v>
      </c>
    </row>
    <row r="89" spans="2:48">
      <c r="B89" s="7" t="s">
        <v>173</v>
      </c>
      <c r="C89" s="7">
        <v>14.5</v>
      </c>
      <c r="D89" s="7">
        <v>1860</v>
      </c>
      <c r="E89" s="7">
        <v>20.7</v>
      </c>
      <c r="F89" s="7">
        <v>4540000</v>
      </c>
      <c r="G89" s="7">
        <v>44600</v>
      </c>
      <c r="H89" s="7">
        <v>49.3</v>
      </c>
      <c r="I89" s="7">
        <v>19.2</v>
      </c>
      <c r="J89" s="7">
        <v>79300</v>
      </c>
      <c r="K89" s="7">
        <v>6.12</v>
      </c>
      <c r="L89" s="7">
        <v>1180000</v>
      </c>
      <c r="M89" s="7">
        <v>16900</v>
      </c>
      <c r="N89" s="7">
        <v>25.2</v>
      </c>
      <c r="O89" s="2">
        <v>19.2</v>
      </c>
      <c r="P89" s="7">
        <v>29800</v>
      </c>
      <c r="Q89" s="10">
        <v>6.12</v>
      </c>
      <c r="R89" s="7">
        <v>19.5</v>
      </c>
      <c r="S89" s="7">
        <v>0.35199999999999998</v>
      </c>
      <c r="T89" s="2">
        <v>88.9</v>
      </c>
      <c r="U89" s="1">
        <v>152</v>
      </c>
      <c r="V89" s="3">
        <v>7.94</v>
      </c>
      <c r="W89">
        <f t="shared" si="61"/>
        <v>1860</v>
      </c>
      <c r="X89">
        <f t="shared" si="77"/>
        <v>555.55500000000006</v>
      </c>
      <c r="Y89">
        <f t="shared" si="62"/>
        <v>1</v>
      </c>
      <c r="Z89">
        <f t="shared" si="63"/>
        <v>152</v>
      </c>
      <c r="AA89">
        <v>50</v>
      </c>
      <c r="AB89">
        <f t="shared" si="64"/>
        <v>1</v>
      </c>
      <c r="AC89">
        <f t="shared" si="65"/>
        <v>0</v>
      </c>
      <c r="AD89">
        <v>43.7</v>
      </c>
      <c r="AE89">
        <f t="shared" si="66"/>
        <v>1</v>
      </c>
      <c r="AF89">
        <f t="shared" si="67"/>
        <v>321</v>
      </c>
      <c r="AG89">
        <f t="shared" si="68"/>
        <v>200</v>
      </c>
      <c r="AH89">
        <f t="shared" si="69"/>
        <v>0</v>
      </c>
      <c r="AI89">
        <f t="shared" si="70"/>
        <v>19.156654923768208</v>
      </c>
      <c r="AJ89">
        <f t="shared" si="71"/>
        <v>15.120347731330247</v>
      </c>
      <c r="AK89">
        <f t="shared" si="72"/>
        <v>28.1</v>
      </c>
      <c r="AL89">
        <f t="shared" si="73"/>
        <v>73</v>
      </c>
      <c r="AM89">
        <f t="shared" si="76"/>
        <v>0</v>
      </c>
      <c r="AN89">
        <f t="shared" si="78"/>
        <v>474.3</v>
      </c>
      <c r="AO89">
        <f t="shared" si="79"/>
        <v>418.5</v>
      </c>
      <c r="AP89">
        <f t="shared" si="74"/>
        <v>125</v>
      </c>
      <c r="AQ89">
        <f t="shared" si="80"/>
        <v>1</v>
      </c>
      <c r="AR89" s="4" t="str">
        <f t="shared" si="75"/>
        <v>Not OK</v>
      </c>
      <c r="AS89" s="7">
        <v>14.5</v>
      </c>
      <c r="AT89">
        <f t="shared" si="59"/>
        <v>1000</v>
      </c>
      <c r="AU89">
        <f>MIN(AT$8:AT139)</f>
        <v>29.9</v>
      </c>
      <c r="AV89">
        <f t="shared" si="60"/>
        <v>33.444816053511708</v>
      </c>
    </row>
    <row r="90" spans="2:48">
      <c r="B90" s="7" t="s">
        <v>23</v>
      </c>
      <c r="C90" s="7">
        <v>29.3</v>
      </c>
      <c r="D90" s="7">
        <v>3770</v>
      </c>
      <c r="E90" s="7">
        <v>30.2</v>
      </c>
      <c r="F90" s="7">
        <v>5790000</v>
      </c>
      <c r="G90" s="7">
        <v>69800</v>
      </c>
      <c r="H90" s="7">
        <v>39.4</v>
      </c>
      <c r="I90" s="7">
        <v>25.2</v>
      </c>
      <c r="J90" s="7">
        <v>125000</v>
      </c>
      <c r="K90" s="7">
        <v>14.9</v>
      </c>
      <c r="L90" s="7">
        <v>2300000</v>
      </c>
      <c r="M90" s="7">
        <v>36100</v>
      </c>
      <c r="N90" s="7">
        <v>24.7</v>
      </c>
      <c r="O90" s="2">
        <v>25.2</v>
      </c>
      <c r="P90" s="7">
        <v>66700</v>
      </c>
      <c r="Q90" s="10">
        <v>14.9</v>
      </c>
      <c r="R90" s="7">
        <v>18.899999999999999</v>
      </c>
      <c r="S90" s="7">
        <v>0.46400000000000002</v>
      </c>
      <c r="T90" s="2">
        <v>88.9</v>
      </c>
      <c r="U90" s="1">
        <v>127</v>
      </c>
      <c r="V90" s="2">
        <v>19.100000000000001</v>
      </c>
      <c r="W90">
        <f t="shared" si="61"/>
        <v>3770</v>
      </c>
      <c r="X90">
        <f t="shared" si="77"/>
        <v>555.55500000000006</v>
      </c>
      <c r="Y90">
        <f t="shared" si="62"/>
        <v>1</v>
      </c>
      <c r="Z90">
        <f t="shared" si="63"/>
        <v>127</v>
      </c>
      <c r="AA90">
        <v>50</v>
      </c>
      <c r="AB90">
        <f t="shared" si="64"/>
        <v>1</v>
      </c>
      <c r="AC90">
        <f t="shared" si="65"/>
        <v>0</v>
      </c>
      <c r="AD90">
        <v>44.7</v>
      </c>
      <c r="AE90">
        <f t="shared" si="66"/>
        <v>1</v>
      </c>
      <c r="AF90">
        <f t="shared" si="67"/>
        <v>331</v>
      </c>
      <c r="AG90">
        <f t="shared" si="68"/>
        <v>200</v>
      </c>
      <c r="AH90">
        <f t="shared" si="69"/>
        <v>0</v>
      </c>
      <c r="AI90">
        <f t="shared" si="70"/>
        <v>18.016638037257781</v>
      </c>
      <c r="AJ90">
        <f t="shared" si="71"/>
        <v>14.220532402807567</v>
      </c>
      <c r="AK90">
        <f t="shared" si="72"/>
        <v>53.6</v>
      </c>
      <c r="AL90">
        <f t="shared" si="73"/>
        <v>73</v>
      </c>
      <c r="AM90">
        <f t="shared" si="76"/>
        <v>0</v>
      </c>
      <c r="AN90">
        <f t="shared" si="78"/>
        <v>961.35</v>
      </c>
      <c r="AO90">
        <f t="shared" si="79"/>
        <v>848.25</v>
      </c>
      <c r="AP90">
        <f t="shared" si="74"/>
        <v>125</v>
      </c>
      <c r="AQ90">
        <f t="shared" si="80"/>
        <v>1</v>
      </c>
      <c r="AR90" s="4" t="str">
        <f t="shared" si="75"/>
        <v>Not OK</v>
      </c>
      <c r="AS90" s="7">
        <v>29.3</v>
      </c>
      <c r="AT90">
        <f t="shared" si="59"/>
        <v>1000</v>
      </c>
      <c r="AU90">
        <f>MIN(AT$8:AT140)</f>
        <v>29.9</v>
      </c>
      <c r="AV90">
        <f t="shared" si="60"/>
        <v>33.444816053511708</v>
      </c>
    </row>
    <row r="91" spans="2:48">
      <c r="B91" s="7" t="s">
        <v>24</v>
      </c>
      <c r="C91" s="7">
        <v>24.9</v>
      </c>
      <c r="D91" s="7">
        <v>3180</v>
      </c>
      <c r="E91" s="7">
        <v>26.9</v>
      </c>
      <c r="F91" s="7">
        <v>4990000</v>
      </c>
      <c r="G91" s="7">
        <v>59500</v>
      </c>
      <c r="H91" s="7">
        <v>39.6</v>
      </c>
      <c r="I91" s="7">
        <v>24.1</v>
      </c>
      <c r="J91" s="7">
        <v>107000</v>
      </c>
      <c r="K91" s="7">
        <v>12.5</v>
      </c>
      <c r="L91" s="7">
        <v>2000000</v>
      </c>
      <c r="M91" s="7">
        <v>30800</v>
      </c>
      <c r="N91" s="7">
        <v>25.1</v>
      </c>
      <c r="O91" s="2">
        <v>24.1</v>
      </c>
      <c r="P91" s="7">
        <v>56200</v>
      </c>
      <c r="Q91" s="10">
        <v>12.5</v>
      </c>
      <c r="R91" s="7">
        <v>18.899999999999999</v>
      </c>
      <c r="S91" s="7">
        <v>0.47199999999999998</v>
      </c>
      <c r="T91" s="2">
        <v>88.9</v>
      </c>
      <c r="U91" s="1">
        <v>127</v>
      </c>
      <c r="V91" s="2">
        <v>15.9</v>
      </c>
      <c r="W91">
        <f t="shared" si="61"/>
        <v>3180</v>
      </c>
      <c r="X91">
        <f t="shared" si="77"/>
        <v>555.55500000000006</v>
      </c>
      <c r="Y91">
        <f t="shared" si="62"/>
        <v>1</v>
      </c>
      <c r="Z91">
        <f t="shared" si="63"/>
        <v>127</v>
      </c>
      <c r="AA91">
        <v>50</v>
      </c>
      <c r="AB91">
        <f t="shared" si="64"/>
        <v>1</v>
      </c>
      <c r="AC91">
        <f t="shared" si="65"/>
        <v>0</v>
      </c>
      <c r="AD91">
        <v>45.7</v>
      </c>
      <c r="AE91">
        <f t="shared" si="66"/>
        <v>1</v>
      </c>
      <c r="AF91">
        <f t="shared" si="67"/>
        <v>331</v>
      </c>
      <c r="AG91">
        <f t="shared" si="68"/>
        <v>200</v>
      </c>
      <c r="AH91">
        <f t="shared" si="69"/>
        <v>0</v>
      </c>
      <c r="AI91">
        <f t="shared" si="70"/>
        <v>18.016638037257781</v>
      </c>
      <c r="AJ91">
        <f t="shared" si="71"/>
        <v>14.220532402807567</v>
      </c>
      <c r="AK91">
        <f t="shared" si="72"/>
        <v>45.2</v>
      </c>
      <c r="AL91">
        <f t="shared" si="73"/>
        <v>73</v>
      </c>
      <c r="AM91">
        <f t="shared" si="76"/>
        <v>0</v>
      </c>
      <c r="AN91">
        <f t="shared" si="78"/>
        <v>810.9</v>
      </c>
      <c r="AO91">
        <f t="shared" si="79"/>
        <v>715.5</v>
      </c>
      <c r="AP91">
        <f t="shared" si="74"/>
        <v>125</v>
      </c>
      <c r="AQ91">
        <f t="shared" si="80"/>
        <v>1</v>
      </c>
      <c r="AR91" s="4" t="str">
        <f t="shared" si="75"/>
        <v>Not OK</v>
      </c>
      <c r="AS91" s="7">
        <v>24.9</v>
      </c>
      <c r="AT91">
        <f t="shared" si="59"/>
        <v>1000</v>
      </c>
      <c r="AU91">
        <f>MIN(AT$8:AT141)</f>
        <v>29.9</v>
      </c>
      <c r="AV91">
        <f t="shared" si="60"/>
        <v>33.444816053511708</v>
      </c>
    </row>
    <row r="92" spans="2:48">
      <c r="B92" s="7" t="s">
        <v>25</v>
      </c>
      <c r="C92" s="7">
        <v>20.2</v>
      </c>
      <c r="D92" s="7">
        <v>2580</v>
      </c>
      <c r="E92" s="7">
        <v>23.8</v>
      </c>
      <c r="F92" s="7">
        <v>4160000</v>
      </c>
      <c r="G92" s="7">
        <v>48700</v>
      </c>
      <c r="H92" s="7">
        <v>40.1</v>
      </c>
      <c r="I92" s="7">
        <v>22.9</v>
      </c>
      <c r="J92" s="7">
        <v>87300</v>
      </c>
      <c r="K92" s="7">
        <v>10.199999999999999</v>
      </c>
      <c r="L92" s="7">
        <v>1670000</v>
      </c>
      <c r="M92" s="7">
        <v>25400</v>
      </c>
      <c r="N92" s="7">
        <v>25.4</v>
      </c>
      <c r="O92" s="2">
        <v>22.9</v>
      </c>
      <c r="P92" s="7">
        <v>45700</v>
      </c>
      <c r="Q92" s="10">
        <v>10.199999999999999</v>
      </c>
      <c r="R92" s="7">
        <v>19.100000000000001</v>
      </c>
      <c r="S92" s="7">
        <v>0.47899999999999998</v>
      </c>
      <c r="T92" s="2">
        <v>88.9</v>
      </c>
      <c r="U92" s="1">
        <v>127</v>
      </c>
      <c r="V92" s="2">
        <v>12.7</v>
      </c>
      <c r="W92">
        <f t="shared" si="61"/>
        <v>2580</v>
      </c>
      <c r="X92">
        <f t="shared" si="77"/>
        <v>555.55500000000006</v>
      </c>
      <c r="Y92">
        <f t="shared" si="62"/>
        <v>1</v>
      </c>
      <c r="Z92">
        <f t="shared" si="63"/>
        <v>127</v>
      </c>
      <c r="AA92">
        <v>50</v>
      </c>
      <c r="AB92">
        <f t="shared" si="64"/>
        <v>1</v>
      </c>
      <c r="AC92">
        <f t="shared" ref="AC92:AC123" si="81">IF($B$5=1,ROUND(MAX(T92,U92)/V92,2),IF($B$5=4,ROUND(MAX(T92,U92)/V92,2),0))</f>
        <v>0</v>
      </c>
      <c r="AD92">
        <v>46.7</v>
      </c>
      <c r="AE92">
        <f t="shared" si="66"/>
        <v>1</v>
      </c>
      <c r="AF92">
        <f t="shared" ref="AF92:AF123" si="82">ROUND(MAX(1000*$B$2/R92,IF($B$2*1000/H92&gt;80,$B$2*1250/H92+32,$B$2*750/H92+72)),0)</f>
        <v>328</v>
      </c>
      <c r="AG92">
        <f t="shared" ref="AG92:AG123" si="83">IF($B$5=2,300,200)</f>
        <v>200</v>
      </c>
      <c r="AH92">
        <f t="shared" si="69"/>
        <v>0</v>
      </c>
      <c r="AI92">
        <f t="shared" si="70"/>
        <v>18.347717876264127</v>
      </c>
      <c r="AJ92">
        <f t="shared" si="71"/>
        <v>14.481853719735277</v>
      </c>
      <c r="AK92">
        <f t="shared" si="72"/>
        <v>37.4</v>
      </c>
      <c r="AL92">
        <f t="shared" ref="AL92:AL123" si="84">$B$3</f>
        <v>73</v>
      </c>
      <c r="AM92">
        <f t="shared" si="76"/>
        <v>0</v>
      </c>
      <c r="AN92">
        <f t="shared" si="78"/>
        <v>657.9</v>
      </c>
      <c r="AO92">
        <f t="shared" si="79"/>
        <v>580.5</v>
      </c>
      <c r="AP92">
        <f t="shared" ref="AP92:AP123" si="85">$B$4</f>
        <v>125</v>
      </c>
      <c r="AQ92">
        <f t="shared" si="80"/>
        <v>1</v>
      </c>
      <c r="AR92" s="4" t="str">
        <f t="shared" si="75"/>
        <v>Not OK</v>
      </c>
      <c r="AS92" s="7">
        <v>20.2</v>
      </c>
      <c r="AT92">
        <f t="shared" si="59"/>
        <v>1000</v>
      </c>
      <c r="AU92">
        <f>MIN(AT$8:AT142)</f>
        <v>29.9</v>
      </c>
      <c r="AV92">
        <f t="shared" si="60"/>
        <v>33.444816053511708</v>
      </c>
    </row>
    <row r="93" spans="2:48">
      <c r="B93" s="7" t="s">
        <v>26</v>
      </c>
      <c r="C93" s="7">
        <v>15.4</v>
      </c>
      <c r="D93" s="7">
        <v>1970</v>
      </c>
      <c r="E93" s="7">
        <v>20.7</v>
      </c>
      <c r="F93" s="7">
        <v>3230000</v>
      </c>
      <c r="G93" s="7">
        <v>37400</v>
      </c>
      <c r="H93" s="7">
        <v>40.4</v>
      </c>
      <c r="I93" s="7">
        <v>21.7</v>
      </c>
      <c r="J93" s="7">
        <v>67000</v>
      </c>
      <c r="K93" s="7">
        <v>7.75</v>
      </c>
      <c r="L93" s="7">
        <v>1310000</v>
      </c>
      <c r="M93" s="7">
        <v>19500</v>
      </c>
      <c r="N93" s="7">
        <v>25.9</v>
      </c>
      <c r="O93" s="2">
        <v>21.7</v>
      </c>
      <c r="P93" s="7">
        <v>34700</v>
      </c>
      <c r="Q93" s="10">
        <v>7.75</v>
      </c>
      <c r="R93" s="7">
        <v>19.2</v>
      </c>
      <c r="S93" s="7">
        <v>0.48499999999999999</v>
      </c>
      <c r="T93" s="2">
        <v>88.9</v>
      </c>
      <c r="U93" s="1">
        <v>127</v>
      </c>
      <c r="V93" s="3">
        <v>9.5299999999999994</v>
      </c>
      <c r="W93">
        <f t="shared" si="61"/>
        <v>1970</v>
      </c>
      <c r="X93">
        <f t="shared" si="77"/>
        <v>555.55500000000006</v>
      </c>
      <c r="Y93">
        <f t="shared" si="62"/>
        <v>1</v>
      </c>
      <c r="Z93">
        <f t="shared" si="63"/>
        <v>127</v>
      </c>
      <c r="AA93">
        <v>50</v>
      </c>
      <c r="AB93">
        <f t="shared" si="64"/>
        <v>1</v>
      </c>
      <c r="AC93">
        <f t="shared" si="81"/>
        <v>0</v>
      </c>
      <c r="AD93">
        <v>47.7</v>
      </c>
      <c r="AE93">
        <f t="shared" si="66"/>
        <v>1</v>
      </c>
      <c r="AF93">
        <f t="shared" si="82"/>
        <v>326</v>
      </c>
      <c r="AG93">
        <f t="shared" si="83"/>
        <v>200</v>
      </c>
      <c r="AH93">
        <f t="shared" si="69"/>
        <v>0</v>
      </c>
      <c r="AI93">
        <f t="shared" si="70"/>
        <v>18.573533817606986</v>
      </c>
      <c r="AJ93">
        <f t="shared" si="71"/>
        <v>14.660090242237196</v>
      </c>
      <c r="AK93">
        <f t="shared" si="72"/>
        <v>28.9</v>
      </c>
      <c r="AL93">
        <f t="shared" si="84"/>
        <v>73</v>
      </c>
      <c r="AM93">
        <f t="shared" si="76"/>
        <v>0</v>
      </c>
      <c r="AN93">
        <f t="shared" si="78"/>
        <v>502.35</v>
      </c>
      <c r="AO93">
        <f t="shared" si="79"/>
        <v>443.25</v>
      </c>
      <c r="AP93">
        <f t="shared" si="85"/>
        <v>125</v>
      </c>
      <c r="AQ93">
        <f t="shared" si="80"/>
        <v>1</v>
      </c>
      <c r="AR93" s="4" t="str">
        <f t="shared" si="75"/>
        <v>Not OK</v>
      </c>
      <c r="AS93" s="7">
        <v>15.4</v>
      </c>
      <c r="AT93">
        <f t="shared" si="59"/>
        <v>1000</v>
      </c>
      <c r="AU93">
        <f>MIN(AT$8:AT143)</f>
        <v>29.9</v>
      </c>
      <c r="AV93">
        <f t="shared" si="60"/>
        <v>33.444816053511708</v>
      </c>
    </row>
    <row r="94" spans="2:48">
      <c r="B94" s="7" t="s">
        <v>27</v>
      </c>
      <c r="C94" s="7">
        <v>12.9</v>
      </c>
      <c r="D94" s="7">
        <v>1650</v>
      </c>
      <c r="E94" s="7">
        <v>19.100000000000001</v>
      </c>
      <c r="F94" s="7">
        <v>2740000.0000000005</v>
      </c>
      <c r="G94" s="7">
        <v>31500</v>
      </c>
      <c r="H94" s="7">
        <v>40.6</v>
      </c>
      <c r="I94" s="7">
        <v>21.1</v>
      </c>
      <c r="J94" s="7">
        <v>56500</v>
      </c>
      <c r="K94" s="7">
        <v>6.5</v>
      </c>
      <c r="L94" s="7">
        <v>1120000.0000000002</v>
      </c>
      <c r="M94" s="7">
        <v>16600</v>
      </c>
      <c r="N94" s="7">
        <v>25.9</v>
      </c>
      <c r="O94" s="2">
        <v>21.1</v>
      </c>
      <c r="P94" s="7">
        <v>29000</v>
      </c>
      <c r="Q94" s="8">
        <v>6.5</v>
      </c>
      <c r="R94" s="7">
        <v>19.3</v>
      </c>
      <c r="S94" s="7">
        <v>0.48899999999999999</v>
      </c>
      <c r="T94" s="2">
        <v>88.9</v>
      </c>
      <c r="U94" s="1">
        <v>127</v>
      </c>
      <c r="V94" s="3">
        <v>7.94</v>
      </c>
      <c r="W94">
        <f t="shared" si="61"/>
        <v>1650</v>
      </c>
      <c r="X94">
        <f t="shared" si="77"/>
        <v>555.55500000000006</v>
      </c>
      <c r="Y94">
        <f t="shared" si="62"/>
        <v>1</v>
      </c>
      <c r="Z94">
        <f t="shared" si="63"/>
        <v>127</v>
      </c>
      <c r="AA94">
        <v>50</v>
      </c>
      <c r="AB94">
        <f t="shared" si="64"/>
        <v>1</v>
      </c>
      <c r="AC94">
        <f t="shared" si="81"/>
        <v>0</v>
      </c>
      <c r="AD94">
        <v>48.7</v>
      </c>
      <c r="AE94">
        <f t="shared" si="66"/>
        <v>1</v>
      </c>
      <c r="AF94">
        <f t="shared" si="82"/>
        <v>324</v>
      </c>
      <c r="AG94">
        <f t="shared" si="83"/>
        <v>200</v>
      </c>
      <c r="AH94">
        <f t="shared" si="69"/>
        <v>0</v>
      </c>
      <c r="AI94">
        <f t="shared" si="70"/>
        <v>18.803544429202866</v>
      </c>
      <c r="AJ94">
        <f t="shared" si="71"/>
        <v>14.841637617969823</v>
      </c>
      <c r="AK94">
        <f t="shared" si="72"/>
        <v>24.5</v>
      </c>
      <c r="AL94">
        <f t="shared" si="84"/>
        <v>73</v>
      </c>
      <c r="AM94">
        <f t="shared" si="76"/>
        <v>0</v>
      </c>
      <c r="AN94">
        <f t="shared" si="78"/>
        <v>420.75</v>
      </c>
      <c r="AO94">
        <f t="shared" si="79"/>
        <v>371.25</v>
      </c>
      <c r="AP94">
        <f t="shared" si="85"/>
        <v>125</v>
      </c>
      <c r="AQ94">
        <f t="shared" si="80"/>
        <v>1</v>
      </c>
      <c r="AR94" s="4" t="str">
        <f t="shared" si="75"/>
        <v>Not OK</v>
      </c>
      <c r="AS94" s="7">
        <v>12.9</v>
      </c>
      <c r="AT94">
        <f t="shared" si="59"/>
        <v>1000</v>
      </c>
      <c r="AU94">
        <f>MIN(AT$8:AT144)</f>
        <v>29.9</v>
      </c>
      <c r="AV94">
        <f t="shared" si="60"/>
        <v>33.444816053511708</v>
      </c>
    </row>
    <row r="95" spans="2:48">
      <c r="B95" s="7" t="s">
        <v>28</v>
      </c>
      <c r="C95" s="7">
        <v>10.4</v>
      </c>
      <c r="D95" s="7">
        <v>1340</v>
      </c>
      <c r="E95" s="7">
        <v>17.5</v>
      </c>
      <c r="F95" s="7">
        <v>2230000</v>
      </c>
      <c r="G95" s="7">
        <v>25400</v>
      </c>
      <c r="H95" s="7">
        <v>40.9</v>
      </c>
      <c r="I95" s="7">
        <v>20.399999999999999</v>
      </c>
      <c r="J95" s="7">
        <v>45600</v>
      </c>
      <c r="K95" s="7">
        <v>5.26</v>
      </c>
      <c r="L95" s="7">
        <v>916000</v>
      </c>
      <c r="M95" s="7">
        <v>13400</v>
      </c>
      <c r="N95" s="7">
        <v>26.2</v>
      </c>
      <c r="O95" s="2">
        <v>20.399999999999999</v>
      </c>
      <c r="P95" s="7">
        <v>23300</v>
      </c>
      <c r="Q95" s="10">
        <v>5.26</v>
      </c>
      <c r="R95" s="7">
        <v>19.3</v>
      </c>
      <c r="S95" s="7">
        <v>0.49099999999999999</v>
      </c>
      <c r="T95" s="2">
        <v>88.9</v>
      </c>
      <c r="U95" s="1">
        <v>127</v>
      </c>
      <c r="V95" s="3">
        <v>6.35</v>
      </c>
      <c r="W95">
        <f t="shared" si="61"/>
        <v>1340</v>
      </c>
      <c r="X95">
        <f t="shared" si="77"/>
        <v>555.55500000000006</v>
      </c>
      <c r="Y95">
        <f t="shared" si="62"/>
        <v>1</v>
      </c>
      <c r="Z95">
        <f t="shared" si="63"/>
        <v>127</v>
      </c>
      <c r="AA95">
        <v>50</v>
      </c>
      <c r="AB95">
        <f t="shared" si="64"/>
        <v>1</v>
      </c>
      <c r="AC95">
        <f t="shared" si="81"/>
        <v>0</v>
      </c>
      <c r="AD95">
        <v>49.7</v>
      </c>
      <c r="AE95">
        <f t="shared" si="66"/>
        <v>1</v>
      </c>
      <c r="AF95">
        <f t="shared" si="82"/>
        <v>324</v>
      </c>
      <c r="AG95">
        <f t="shared" si="83"/>
        <v>200</v>
      </c>
      <c r="AH95">
        <f t="shared" si="69"/>
        <v>0</v>
      </c>
      <c r="AI95">
        <f t="shared" si="70"/>
        <v>18.803544429202866</v>
      </c>
      <c r="AJ95">
        <f t="shared" si="71"/>
        <v>14.841637617969823</v>
      </c>
      <c r="AK95">
        <f t="shared" si="72"/>
        <v>19.899999999999999</v>
      </c>
      <c r="AL95">
        <f t="shared" si="84"/>
        <v>73</v>
      </c>
      <c r="AM95">
        <f t="shared" si="76"/>
        <v>0</v>
      </c>
      <c r="AN95">
        <f t="shared" si="78"/>
        <v>341.7</v>
      </c>
      <c r="AO95">
        <f t="shared" si="79"/>
        <v>301.5</v>
      </c>
      <c r="AP95">
        <f t="shared" si="85"/>
        <v>125</v>
      </c>
      <c r="AQ95">
        <f t="shared" si="80"/>
        <v>1</v>
      </c>
      <c r="AR95" s="4" t="str">
        <f t="shared" si="75"/>
        <v>Not OK</v>
      </c>
      <c r="AS95" s="7">
        <v>10.4</v>
      </c>
      <c r="AT95">
        <f t="shared" si="59"/>
        <v>1000</v>
      </c>
      <c r="AU95">
        <f>MIN(AT$8:AT145)</f>
        <v>29.9</v>
      </c>
      <c r="AV95">
        <f t="shared" si="60"/>
        <v>33.444816053511708</v>
      </c>
    </row>
    <row r="96" spans="2:48">
      <c r="B96" s="7" t="s">
        <v>29</v>
      </c>
      <c r="C96" s="7">
        <v>19</v>
      </c>
      <c r="D96" s="7">
        <v>2420</v>
      </c>
      <c r="E96" s="7">
        <v>23.8</v>
      </c>
      <c r="F96" s="7">
        <v>3930000</v>
      </c>
      <c r="G96" s="7">
        <v>47400</v>
      </c>
      <c r="H96" s="7">
        <v>40.1</v>
      </c>
      <c r="I96" s="7">
        <v>18.899999999999999</v>
      </c>
      <c r="J96" s="7">
        <v>83900</v>
      </c>
      <c r="K96" s="7">
        <v>9.5299999999999994</v>
      </c>
      <c r="L96" s="7">
        <v>1060000</v>
      </c>
      <c r="M96" s="7">
        <v>18500</v>
      </c>
      <c r="N96" s="7">
        <v>20.9</v>
      </c>
      <c r="O96" s="2">
        <v>18.899999999999999</v>
      </c>
      <c r="P96" s="7">
        <v>34100</v>
      </c>
      <c r="Q96" s="10">
        <v>9.5299999999999994</v>
      </c>
      <c r="R96" s="7">
        <v>16.3</v>
      </c>
      <c r="S96" s="7">
        <v>0.35699999999999998</v>
      </c>
      <c r="T96" s="2">
        <v>76.2</v>
      </c>
      <c r="U96" s="1">
        <v>127</v>
      </c>
      <c r="V96" s="2">
        <v>12.7</v>
      </c>
      <c r="W96">
        <f t="shared" si="61"/>
        <v>2420</v>
      </c>
      <c r="X96">
        <f t="shared" si="77"/>
        <v>555.55500000000006</v>
      </c>
      <c r="Y96">
        <f t="shared" si="62"/>
        <v>1</v>
      </c>
      <c r="Z96">
        <f t="shared" si="63"/>
        <v>127</v>
      </c>
      <c r="AA96">
        <v>50</v>
      </c>
      <c r="AB96">
        <f t="shared" si="64"/>
        <v>1</v>
      </c>
      <c r="AC96">
        <f t="shared" si="81"/>
        <v>0</v>
      </c>
      <c r="AD96">
        <v>50.7</v>
      </c>
      <c r="AE96">
        <f t="shared" si="66"/>
        <v>1</v>
      </c>
      <c r="AF96">
        <f t="shared" si="82"/>
        <v>384</v>
      </c>
      <c r="AG96">
        <f t="shared" si="83"/>
        <v>200</v>
      </c>
      <c r="AH96">
        <f t="shared" si="69"/>
        <v>0</v>
      </c>
      <c r="AI96">
        <f t="shared" si="70"/>
        <v>13.386507703993054</v>
      </c>
      <c r="AJ96">
        <f t="shared" si="71"/>
        <v>10.565970530761717</v>
      </c>
      <c r="AK96">
        <f t="shared" si="72"/>
        <v>25.6</v>
      </c>
      <c r="AL96">
        <f t="shared" si="84"/>
        <v>73</v>
      </c>
      <c r="AM96">
        <f t="shared" si="76"/>
        <v>0</v>
      </c>
      <c r="AN96">
        <f t="shared" si="78"/>
        <v>617.1</v>
      </c>
      <c r="AO96">
        <f t="shared" si="79"/>
        <v>544.5</v>
      </c>
      <c r="AP96">
        <f t="shared" si="85"/>
        <v>125</v>
      </c>
      <c r="AQ96">
        <f t="shared" si="80"/>
        <v>1</v>
      </c>
      <c r="AR96" s="4" t="str">
        <f t="shared" si="75"/>
        <v>Not OK</v>
      </c>
      <c r="AS96" s="7">
        <v>19</v>
      </c>
      <c r="AT96">
        <f t="shared" si="59"/>
        <v>1000</v>
      </c>
      <c r="AU96">
        <f>MIN(AT$8:AT146)</f>
        <v>29.9</v>
      </c>
      <c r="AV96">
        <f t="shared" si="60"/>
        <v>33.444816053511708</v>
      </c>
    </row>
    <row r="97" spans="2:48">
      <c r="B97" s="7" t="s">
        <v>30</v>
      </c>
      <c r="C97" s="7">
        <v>16.7</v>
      </c>
      <c r="D97" s="7">
        <v>2140</v>
      </c>
      <c r="E97" s="7">
        <v>22.2</v>
      </c>
      <c r="F97" s="7">
        <v>3500000</v>
      </c>
      <c r="G97" s="7">
        <v>42000</v>
      </c>
      <c r="H97" s="7">
        <v>40.4</v>
      </c>
      <c r="I97" s="7">
        <v>18.3</v>
      </c>
      <c r="J97" s="7">
        <v>74200</v>
      </c>
      <c r="K97" s="7">
        <v>8.41</v>
      </c>
      <c r="L97" s="7">
        <v>953000</v>
      </c>
      <c r="M97" s="7">
        <v>16400</v>
      </c>
      <c r="N97" s="7">
        <v>21.1</v>
      </c>
      <c r="O97" s="2">
        <v>18.3</v>
      </c>
      <c r="P97" s="7">
        <v>29800</v>
      </c>
      <c r="Q97" s="10">
        <v>8.41</v>
      </c>
      <c r="R97" s="7">
        <v>16.399999999999999</v>
      </c>
      <c r="S97" s="7">
        <v>0.36099999999999999</v>
      </c>
      <c r="T97" s="2">
        <v>76.2</v>
      </c>
      <c r="U97" s="1">
        <v>127</v>
      </c>
      <c r="V97" s="2">
        <v>11.1</v>
      </c>
      <c r="W97">
        <f t="shared" si="61"/>
        <v>2140</v>
      </c>
      <c r="X97">
        <f t="shared" si="77"/>
        <v>555.55500000000006</v>
      </c>
      <c r="Y97">
        <f t="shared" si="62"/>
        <v>1</v>
      </c>
      <c r="Z97">
        <f t="shared" si="63"/>
        <v>127</v>
      </c>
      <c r="AA97">
        <v>50</v>
      </c>
      <c r="AB97">
        <f t="shared" si="64"/>
        <v>1</v>
      </c>
      <c r="AC97">
        <f t="shared" si="81"/>
        <v>0</v>
      </c>
      <c r="AD97">
        <v>51.7</v>
      </c>
      <c r="AE97">
        <f t="shared" si="66"/>
        <v>1</v>
      </c>
      <c r="AF97">
        <f t="shared" si="82"/>
        <v>382</v>
      </c>
      <c r="AG97">
        <f t="shared" si="83"/>
        <v>200</v>
      </c>
      <c r="AH97">
        <f t="shared" si="69"/>
        <v>0</v>
      </c>
      <c r="AI97">
        <f t="shared" si="70"/>
        <v>13.527047504180258</v>
      </c>
      <c r="AJ97">
        <f t="shared" si="71"/>
        <v>10.676898595049478</v>
      </c>
      <c r="AK97">
        <f t="shared" si="72"/>
        <v>22.8</v>
      </c>
      <c r="AL97">
        <f t="shared" si="84"/>
        <v>73</v>
      </c>
      <c r="AM97">
        <f t="shared" si="76"/>
        <v>0</v>
      </c>
      <c r="AN97">
        <f t="shared" si="78"/>
        <v>545.70000000000005</v>
      </c>
      <c r="AO97">
        <f t="shared" si="79"/>
        <v>481.5</v>
      </c>
      <c r="AP97">
        <f t="shared" si="85"/>
        <v>125</v>
      </c>
      <c r="AQ97">
        <f t="shared" si="80"/>
        <v>1</v>
      </c>
      <c r="AR97" s="4" t="str">
        <f t="shared" si="75"/>
        <v>Not OK</v>
      </c>
      <c r="AS97" s="7">
        <v>16.7</v>
      </c>
      <c r="AT97">
        <f t="shared" si="59"/>
        <v>1000</v>
      </c>
      <c r="AU97">
        <f>MIN(AT$8:AT147)</f>
        <v>29.9</v>
      </c>
      <c r="AV97">
        <f t="shared" si="60"/>
        <v>33.444816053511708</v>
      </c>
    </row>
    <row r="98" spans="2:48">
      <c r="B98" s="7" t="s">
        <v>31</v>
      </c>
      <c r="C98" s="7">
        <v>14.5</v>
      </c>
      <c r="D98" s="7">
        <v>1850</v>
      </c>
      <c r="E98" s="7">
        <v>20.7</v>
      </c>
      <c r="F98" s="7">
        <v>3060000</v>
      </c>
      <c r="G98" s="7">
        <v>36400</v>
      </c>
      <c r="H98" s="7">
        <v>40.6</v>
      </c>
      <c r="I98" s="7">
        <v>17.7</v>
      </c>
      <c r="J98" s="7">
        <v>64400.000000000007</v>
      </c>
      <c r="K98" s="7">
        <v>7.26</v>
      </c>
      <c r="L98" s="7">
        <v>837000</v>
      </c>
      <c r="M98" s="7">
        <v>14300</v>
      </c>
      <c r="N98" s="7">
        <v>21.3</v>
      </c>
      <c r="O98" s="2">
        <v>17.7</v>
      </c>
      <c r="P98" s="7">
        <v>25700</v>
      </c>
      <c r="Q98" s="10">
        <v>7.26</v>
      </c>
      <c r="R98" s="7">
        <v>16.399999999999999</v>
      </c>
      <c r="S98" s="7">
        <v>0.36399999999999999</v>
      </c>
      <c r="T98" s="2">
        <v>76.2</v>
      </c>
      <c r="U98" s="1">
        <v>127</v>
      </c>
      <c r="V98" s="3">
        <v>9.5299999999999994</v>
      </c>
      <c r="W98">
        <f t="shared" si="61"/>
        <v>1850</v>
      </c>
      <c r="X98">
        <f t="shared" si="77"/>
        <v>555.55500000000006</v>
      </c>
      <c r="Y98">
        <f t="shared" si="62"/>
        <v>1</v>
      </c>
      <c r="Z98">
        <f t="shared" si="63"/>
        <v>127</v>
      </c>
      <c r="AA98">
        <v>50</v>
      </c>
      <c r="AB98">
        <f t="shared" si="64"/>
        <v>1</v>
      </c>
      <c r="AC98">
        <f t="shared" si="81"/>
        <v>0</v>
      </c>
      <c r="AD98">
        <v>52.7</v>
      </c>
      <c r="AE98">
        <f t="shared" si="66"/>
        <v>1</v>
      </c>
      <c r="AF98">
        <f t="shared" si="82"/>
        <v>382</v>
      </c>
      <c r="AG98">
        <f t="shared" si="83"/>
        <v>200</v>
      </c>
      <c r="AH98">
        <f t="shared" si="69"/>
        <v>0</v>
      </c>
      <c r="AI98">
        <f t="shared" si="70"/>
        <v>13.527047504180258</v>
      </c>
      <c r="AJ98">
        <f t="shared" si="71"/>
        <v>10.676898595049478</v>
      </c>
      <c r="AK98">
        <f t="shared" si="72"/>
        <v>19.8</v>
      </c>
      <c r="AL98">
        <f t="shared" si="84"/>
        <v>73</v>
      </c>
      <c r="AM98">
        <f t="shared" si="76"/>
        <v>0</v>
      </c>
      <c r="AN98">
        <f t="shared" si="78"/>
        <v>471.75</v>
      </c>
      <c r="AO98">
        <f t="shared" si="79"/>
        <v>416.25</v>
      </c>
      <c r="AP98">
        <f t="shared" si="85"/>
        <v>125</v>
      </c>
      <c r="AQ98">
        <f t="shared" si="80"/>
        <v>1</v>
      </c>
      <c r="AR98" s="4" t="str">
        <f t="shared" si="75"/>
        <v>Not OK</v>
      </c>
      <c r="AS98" s="7">
        <v>14.5</v>
      </c>
      <c r="AT98">
        <f t="shared" si="59"/>
        <v>1000</v>
      </c>
      <c r="AU98">
        <f>MIN(AT$8:AT148)</f>
        <v>29.9</v>
      </c>
      <c r="AV98">
        <f t="shared" si="60"/>
        <v>33.444816053511708</v>
      </c>
    </row>
    <row r="99" spans="2:48">
      <c r="B99" s="7" t="s">
        <v>32</v>
      </c>
      <c r="C99" s="7">
        <v>12.1</v>
      </c>
      <c r="D99" s="7">
        <v>1550</v>
      </c>
      <c r="E99" s="7">
        <v>19.100000000000001</v>
      </c>
      <c r="F99" s="7">
        <v>2600000</v>
      </c>
      <c r="G99" s="7">
        <v>30600</v>
      </c>
      <c r="H99" s="7">
        <v>40.9</v>
      </c>
      <c r="I99" s="7">
        <v>17.100000000000001</v>
      </c>
      <c r="J99" s="7">
        <v>54400</v>
      </c>
      <c r="K99" s="7">
        <v>6.12</v>
      </c>
      <c r="L99" s="7">
        <v>716000</v>
      </c>
      <c r="M99" s="7">
        <v>12100</v>
      </c>
      <c r="N99" s="7">
        <v>21.5</v>
      </c>
      <c r="O99" s="2">
        <v>17.100000000000001</v>
      </c>
      <c r="P99" s="7">
        <v>21500</v>
      </c>
      <c r="Q99" s="8">
        <v>6.12</v>
      </c>
      <c r="R99" s="7">
        <v>16.5</v>
      </c>
      <c r="S99" s="7">
        <v>0.36799999999999999</v>
      </c>
      <c r="T99" s="2">
        <v>76.2</v>
      </c>
      <c r="U99" s="1">
        <v>127</v>
      </c>
      <c r="V99" s="3">
        <v>7.94</v>
      </c>
      <c r="W99">
        <f t="shared" si="61"/>
        <v>1550</v>
      </c>
      <c r="X99">
        <f t="shared" si="77"/>
        <v>555.55500000000006</v>
      </c>
      <c r="Y99">
        <f t="shared" si="62"/>
        <v>1</v>
      </c>
      <c r="Z99">
        <f t="shared" si="63"/>
        <v>127</v>
      </c>
      <c r="AA99">
        <v>50</v>
      </c>
      <c r="AB99">
        <f t="shared" si="64"/>
        <v>1</v>
      </c>
      <c r="AC99">
        <f t="shared" si="81"/>
        <v>0</v>
      </c>
      <c r="AD99">
        <v>53.7</v>
      </c>
      <c r="AE99">
        <f t="shared" si="66"/>
        <v>1</v>
      </c>
      <c r="AF99">
        <f t="shared" si="82"/>
        <v>379</v>
      </c>
      <c r="AG99">
        <f t="shared" si="83"/>
        <v>200</v>
      </c>
      <c r="AH99">
        <f t="shared" si="69"/>
        <v>0</v>
      </c>
      <c r="AI99">
        <f t="shared" si="70"/>
        <v>13.742043566948155</v>
      </c>
      <c r="AJ99">
        <f t="shared" si="71"/>
        <v>10.846594987392178</v>
      </c>
      <c r="AK99">
        <f t="shared" si="72"/>
        <v>16.8</v>
      </c>
      <c r="AL99">
        <f t="shared" si="84"/>
        <v>73</v>
      </c>
      <c r="AM99">
        <f t="shared" si="76"/>
        <v>0</v>
      </c>
      <c r="AN99">
        <f t="shared" si="78"/>
        <v>395.25</v>
      </c>
      <c r="AO99">
        <f t="shared" si="79"/>
        <v>348.75</v>
      </c>
      <c r="AP99">
        <f t="shared" si="85"/>
        <v>125</v>
      </c>
      <c r="AQ99">
        <f t="shared" si="80"/>
        <v>1</v>
      </c>
      <c r="AR99" s="4" t="str">
        <f t="shared" si="75"/>
        <v>Not OK</v>
      </c>
      <c r="AS99" s="7">
        <v>12.1</v>
      </c>
      <c r="AT99">
        <f t="shared" si="59"/>
        <v>1000</v>
      </c>
      <c r="AU99">
        <f>MIN(AT$8:AT149)</f>
        <v>29.9</v>
      </c>
      <c r="AV99">
        <f t="shared" si="60"/>
        <v>33.444816053511708</v>
      </c>
    </row>
    <row r="100" spans="2:48">
      <c r="B100" s="7" t="s">
        <v>33</v>
      </c>
      <c r="C100" s="7">
        <v>9.8000000000000007</v>
      </c>
      <c r="D100" s="7">
        <v>1250</v>
      </c>
      <c r="E100" s="7">
        <v>17.5</v>
      </c>
      <c r="F100" s="7">
        <v>2120000</v>
      </c>
      <c r="G100" s="7">
        <v>24700</v>
      </c>
      <c r="H100" s="7">
        <v>41.1</v>
      </c>
      <c r="I100" s="7">
        <v>16.5</v>
      </c>
      <c r="J100" s="7">
        <v>43900</v>
      </c>
      <c r="K100" s="7">
        <v>4.93</v>
      </c>
      <c r="L100" s="7">
        <v>587000</v>
      </c>
      <c r="M100" s="7">
        <v>9830</v>
      </c>
      <c r="N100" s="7">
        <v>21.7</v>
      </c>
      <c r="O100" s="2">
        <v>16.5</v>
      </c>
      <c r="P100" s="7">
        <v>17200</v>
      </c>
      <c r="Q100" s="10">
        <v>4.93</v>
      </c>
      <c r="R100" s="7">
        <v>16.600000000000001</v>
      </c>
      <c r="S100" s="7">
        <v>0.371</v>
      </c>
      <c r="T100" s="2">
        <v>76.2</v>
      </c>
      <c r="U100" s="1">
        <v>127</v>
      </c>
      <c r="V100" s="3">
        <v>6.35</v>
      </c>
      <c r="W100">
        <f t="shared" si="61"/>
        <v>1250</v>
      </c>
      <c r="X100">
        <f t="shared" si="77"/>
        <v>555.55500000000006</v>
      </c>
      <c r="Y100">
        <f t="shared" si="62"/>
        <v>1</v>
      </c>
      <c r="Z100">
        <f t="shared" si="63"/>
        <v>127</v>
      </c>
      <c r="AA100">
        <v>50</v>
      </c>
      <c r="AB100">
        <f t="shared" si="64"/>
        <v>1</v>
      </c>
      <c r="AC100">
        <f t="shared" si="81"/>
        <v>0</v>
      </c>
      <c r="AD100">
        <v>54.7</v>
      </c>
      <c r="AE100">
        <f t="shared" si="66"/>
        <v>1</v>
      </c>
      <c r="AF100">
        <f t="shared" si="82"/>
        <v>377</v>
      </c>
      <c r="AG100">
        <f t="shared" si="83"/>
        <v>200</v>
      </c>
      <c r="AH100">
        <f t="shared" si="69"/>
        <v>0</v>
      </c>
      <c r="AI100">
        <f t="shared" si="70"/>
        <v>13.888234491201654</v>
      </c>
      <c r="AJ100">
        <f t="shared" si="71"/>
        <v>10.961983483905467</v>
      </c>
      <c r="AK100">
        <f t="shared" si="72"/>
        <v>13.7</v>
      </c>
      <c r="AL100">
        <f t="shared" si="84"/>
        <v>73</v>
      </c>
      <c r="AM100">
        <f t="shared" si="76"/>
        <v>0</v>
      </c>
      <c r="AN100">
        <f t="shared" si="78"/>
        <v>318.75</v>
      </c>
      <c r="AO100">
        <f t="shared" si="79"/>
        <v>281.25</v>
      </c>
      <c r="AP100">
        <f t="shared" si="85"/>
        <v>125</v>
      </c>
      <c r="AQ100">
        <f t="shared" si="80"/>
        <v>1</v>
      </c>
      <c r="AR100" s="4" t="str">
        <f t="shared" si="75"/>
        <v>Not OK</v>
      </c>
      <c r="AS100" s="7">
        <v>9.8000000000000007</v>
      </c>
      <c r="AT100">
        <f t="shared" si="59"/>
        <v>1000</v>
      </c>
      <c r="AU100">
        <f>MIN(AT$8:AT150)</f>
        <v>29.9</v>
      </c>
      <c r="AV100">
        <f t="shared" si="60"/>
        <v>33.444816053511708</v>
      </c>
    </row>
    <row r="101" spans="2:48">
      <c r="B101" s="7" t="s">
        <v>41</v>
      </c>
      <c r="C101" s="7">
        <v>17.600000000000001</v>
      </c>
      <c r="D101" s="7">
        <v>2260</v>
      </c>
      <c r="E101" s="7">
        <v>22.2</v>
      </c>
      <c r="F101" s="7">
        <v>2210000</v>
      </c>
      <c r="G101" s="7">
        <v>31500</v>
      </c>
      <c r="H101" s="7">
        <v>31.2</v>
      </c>
      <c r="I101" s="7">
        <v>25.2</v>
      </c>
      <c r="J101" s="7">
        <v>56700</v>
      </c>
      <c r="K101" s="7">
        <v>11.1</v>
      </c>
      <c r="L101" s="7">
        <v>1570000</v>
      </c>
      <c r="M101" s="7">
        <v>24600</v>
      </c>
      <c r="N101" s="7">
        <v>26.4</v>
      </c>
      <c r="O101" s="2">
        <v>25.2</v>
      </c>
      <c r="P101" s="7">
        <v>44100</v>
      </c>
      <c r="Q101" s="10">
        <v>11.1</v>
      </c>
      <c r="R101" s="7">
        <v>18.2</v>
      </c>
      <c r="S101" s="7">
        <v>0.75</v>
      </c>
      <c r="T101" s="2">
        <v>88.9</v>
      </c>
      <c r="U101" s="1">
        <v>102</v>
      </c>
      <c r="V101" s="2">
        <v>12.7</v>
      </c>
      <c r="W101">
        <f t="shared" si="61"/>
        <v>2260</v>
      </c>
      <c r="X101">
        <f t="shared" si="77"/>
        <v>555.55500000000006</v>
      </c>
      <c r="Y101">
        <f t="shared" si="62"/>
        <v>1</v>
      </c>
      <c r="Z101">
        <f t="shared" si="63"/>
        <v>102</v>
      </c>
      <c r="AA101">
        <v>50</v>
      </c>
      <c r="AB101">
        <f t="shared" si="64"/>
        <v>1</v>
      </c>
      <c r="AC101">
        <f t="shared" si="81"/>
        <v>0</v>
      </c>
      <c r="AD101">
        <v>55.7</v>
      </c>
      <c r="AE101">
        <f t="shared" si="66"/>
        <v>1</v>
      </c>
      <c r="AF101">
        <f t="shared" si="82"/>
        <v>344</v>
      </c>
      <c r="AG101">
        <f t="shared" si="83"/>
        <v>200</v>
      </c>
      <c r="AH101">
        <f t="shared" si="69"/>
        <v>0</v>
      </c>
      <c r="AI101">
        <f t="shared" si="70"/>
        <v>16.680645619253649</v>
      </c>
      <c r="AJ101">
        <f t="shared" si="71"/>
        <v>13.166033587276907</v>
      </c>
      <c r="AK101">
        <f t="shared" si="72"/>
        <v>29.8</v>
      </c>
      <c r="AL101">
        <f t="shared" si="84"/>
        <v>73</v>
      </c>
      <c r="AM101">
        <f t="shared" si="76"/>
        <v>0</v>
      </c>
      <c r="AN101">
        <f t="shared" si="78"/>
        <v>576.29999999999995</v>
      </c>
      <c r="AO101">
        <f t="shared" si="79"/>
        <v>508.5</v>
      </c>
      <c r="AP101">
        <f t="shared" si="85"/>
        <v>125</v>
      </c>
      <c r="AQ101">
        <f t="shared" si="80"/>
        <v>1</v>
      </c>
      <c r="AR101" s="4" t="str">
        <f t="shared" si="75"/>
        <v>Not OK</v>
      </c>
      <c r="AS101" s="7">
        <v>17.600000000000001</v>
      </c>
      <c r="AT101">
        <f t="shared" si="59"/>
        <v>1000</v>
      </c>
      <c r="AU101">
        <f>MIN(AT$8:AT151)</f>
        <v>29.9</v>
      </c>
      <c r="AV101">
        <f t="shared" si="60"/>
        <v>33.444816053511708</v>
      </c>
    </row>
    <row r="102" spans="2:48">
      <c r="B102" s="7" t="s">
        <v>42</v>
      </c>
      <c r="C102" s="7">
        <v>13.5</v>
      </c>
      <c r="D102" s="7">
        <v>1730</v>
      </c>
      <c r="E102" s="7">
        <v>19.100000000000001</v>
      </c>
      <c r="F102" s="7">
        <v>1730000</v>
      </c>
      <c r="G102" s="7">
        <v>24300</v>
      </c>
      <c r="H102" s="7">
        <v>31.8</v>
      </c>
      <c r="I102" s="7">
        <v>24.1</v>
      </c>
      <c r="J102" s="7">
        <v>43600</v>
      </c>
      <c r="K102" s="7">
        <v>8.51</v>
      </c>
      <c r="L102" s="7">
        <v>1230000</v>
      </c>
      <c r="M102" s="7">
        <v>19000</v>
      </c>
      <c r="N102" s="7">
        <v>26.7</v>
      </c>
      <c r="O102" s="2">
        <v>24.1</v>
      </c>
      <c r="P102" s="7">
        <v>33800</v>
      </c>
      <c r="Q102" s="10">
        <v>8.51</v>
      </c>
      <c r="R102" s="7">
        <v>18.3</v>
      </c>
      <c r="S102" s="7">
        <v>0.755</v>
      </c>
      <c r="T102" s="2">
        <v>88.9</v>
      </c>
      <c r="U102" s="1">
        <v>102</v>
      </c>
      <c r="V102" s="3">
        <v>9.5299999999999994</v>
      </c>
      <c r="W102">
        <f t="shared" si="61"/>
        <v>1730</v>
      </c>
      <c r="X102">
        <f t="shared" si="77"/>
        <v>555.55500000000006</v>
      </c>
      <c r="Y102">
        <f t="shared" si="62"/>
        <v>1</v>
      </c>
      <c r="Z102">
        <f t="shared" si="63"/>
        <v>102</v>
      </c>
      <c r="AA102">
        <v>50</v>
      </c>
      <c r="AB102">
        <f t="shared" si="64"/>
        <v>1</v>
      </c>
      <c r="AC102">
        <f t="shared" si="81"/>
        <v>0</v>
      </c>
      <c r="AD102">
        <v>56.7</v>
      </c>
      <c r="AE102">
        <f t="shared" si="66"/>
        <v>1</v>
      </c>
      <c r="AF102">
        <f t="shared" si="82"/>
        <v>342</v>
      </c>
      <c r="AG102">
        <f t="shared" si="83"/>
        <v>200</v>
      </c>
      <c r="AH102">
        <f t="shared" si="69"/>
        <v>0</v>
      </c>
      <c r="AI102">
        <f t="shared" si="70"/>
        <v>16.876311343661296</v>
      </c>
      <c r="AJ102">
        <f t="shared" si="71"/>
        <v>13.320472543551862</v>
      </c>
      <c r="AK102">
        <f t="shared" si="72"/>
        <v>23</v>
      </c>
      <c r="AL102">
        <f t="shared" si="84"/>
        <v>73</v>
      </c>
      <c r="AM102">
        <f t="shared" si="76"/>
        <v>0</v>
      </c>
      <c r="AN102">
        <f t="shared" si="78"/>
        <v>441.15</v>
      </c>
      <c r="AO102">
        <f t="shared" si="79"/>
        <v>389.25</v>
      </c>
      <c r="AP102">
        <f t="shared" si="85"/>
        <v>125</v>
      </c>
      <c r="AQ102">
        <f t="shared" si="80"/>
        <v>1</v>
      </c>
      <c r="AR102" s="4" t="str">
        <f t="shared" si="75"/>
        <v>Not OK</v>
      </c>
      <c r="AS102" s="7">
        <v>13.5</v>
      </c>
      <c r="AT102">
        <f t="shared" si="59"/>
        <v>1000</v>
      </c>
      <c r="AU102">
        <f>MIN(AT$8:AT152)</f>
        <v>29.9</v>
      </c>
      <c r="AV102">
        <f t="shared" si="60"/>
        <v>33.444816053511708</v>
      </c>
    </row>
    <row r="103" spans="2:48">
      <c r="B103" s="7" t="s">
        <v>43</v>
      </c>
      <c r="C103" s="7">
        <v>11.4</v>
      </c>
      <c r="D103" s="7">
        <v>1450</v>
      </c>
      <c r="E103" s="7">
        <v>17.5</v>
      </c>
      <c r="F103" s="7">
        <v>1470000</v>
      </c>
      <c r="G103" s="7">
        <v>20500</v>
      </c>
      <c r="H103" s="7">
        <v>31.8</v>
      </c>
      <c r="I103" s="7">
        <v>23.4</v>
      </c>
      <c r="J103" s="7">
        <v>36700</v>
      </c>
      <c r="K103" s="7">
        <v>7.14</v>
      </c>
      <c r="L103" s="7">
        <v>1050000</v>
      </c>
      <c r="M103" s="7">
        <v>16100.000000000002</v>
      </c>
      <c r="N103" s="7">
        <v>26.9</v>
      </c>
      <c r="O103" s="2">
        <v>23.4</v>
      </c>
      <c r="P103" s="7">
        <v>28500</v>
      </c>
      <c r="Q103" s="10">
        <v>7.14</v>
      </c>
      <c r="R103" s="7">
        <v>18.3</v>
      </c>
      <c r="S103" s="7">
        <v>0.75700000000000001</v>
      </c>
      <c r="T103" s="2">
        <v>88.9</v>
      </c>
      <c r="U103" s="1">
        <v>102</v>
      </c>
      <c r="V103" s="3">
        <v>7.94</v>
      </c>
      <c r="W103">
        <f t="shared" si="61"/>
        <v>1450</v>
      </c>
      <c r="X103">
        <f t="shared" si="77"/>
        <v>555.55500000000006</v>
      </c>
      <c r="Y103">
        <f t="shared" si="62"/>
        <v>1</v>
      </c>
      <c r="Z103">
        <f t="shared" si="63"/>
        <v>102</v>
      </c>
      <c r="AA103">
        <v>50</v>
      </c>
      <c r="AB103">
        <f t="shared" si="64"/>
        <v>1</v>
      </c>
      <c r="AC103">
        <f t="shared" si="81"/>
        <v>0</v>
      </c>
      <c r="AD103">
        <v>57.7</v>
      </c>
      <c r="AE103">
        <f t="shared" si="66"/>
        <v>1</v>
      </c>
      <c r="AF103">
        <f t="shared" si="82"/>
        <v>342</v>
      </c>
      <c r="AG103">
        <f t="shared" si="83"/>
        <v>200</v>
      </c>
      <c r="AH103">
        <f t="shared" si="69"/>
        <v>0</v>
      </c>
      <c r="AI103">
        <f t="shared" si="70"/>
        <v>16.876311343661296</v>
      </c>
      <c r="AJ103">
        <f t="shared" si="71"/>
        <v>13.320472543551862</v>
      </c>
      <c r="AK103">
        <f t="shared" si="72"/>
        <v>19.3</v>
      </c>
      <c r="AL103">
        <f t="shared" si="84"/>
        <v>73</v>
      </c>
      <c r="AM103">
        <f t="shared" si="76"/>
        <v>0</v>
      </c>
      <c r="AN103">
        <f t="shared" si="78"/>
        <v>369.75</v>
      </c>
      <c r="AO103">
        <f t="shared" si="79"/>
        <v>326.25</v>
      </c>
      <c r="AP103">
        <f t="shared" si="85"/>
        <v>125</v>
      </c>
      <c r="AQ103">
        <f t="shared" si="80"/>
        <v>1</v>
      </c>
      <c r="AR103" s="4" t="str">
        <f t="shared" si="75"/>
        <v>Not OK</v>
      </c>
      <c r="AS103" s="7">
        <v>11.4</v>
      </c>
      <c r="AT103">
        <f t="shared" si="59"/>
        <v>1000</v>
      </c>
      <c r="AU103">
        <f>MIN(AT$8:AT153)</f>
        <v>29.9</v>
      </c>
      <c r="AV103">
        <f t="shared" si="60"/>
        <v>33.444816053511708</v>
      </c>
    </row>
    <row r="104" spans="2:48">
      <c r="B104" s="7" t="s">
        <v>44</v>
      </c>
      <c r="C104" s="7">
        <v>9.1999999999999993</v>
      </c>
      <c r="D104" s="7">
        <v>1170</v>
      </c>
      <c r="E104" s="7">
        <v>15.9</v>
      </c>
      <c r="F104" s="7">
        <v>1200000</v>
      </c>
      <c r="G104" s="7">
        <v>16600</v>
      </c>
      <c r="H104" s="7">
        <v>32</v>
      </c>
      <c r="I104" s="7">
        <v>22.8</v>
      </c>
      <c r="J104" s="7">
        <v>29700</v>
      </c>
      <c r="K104" s="7">
        <v>5.79</v>
      </c>
      <c r="L104" s="7">
        <v>862000</v>
      </c>
      <c r="M104" s="7">
        <v>13000</v>
      </c>
      <c r="N104" s="7">
        <v>27.2</v>
      </c>
      <c r="O104" s="2">
        <v>22.8</v>
      </c>
      <c r="P104" s="7">
        <v>22900</v>
      </c>
      <c r="Q104" s="10">
        <v>5.79</v>
      </c>
      <c r="R104" s="7">
        <v>18.399999999999999</v>
      </c>
      <c r="S104" s="7">
        <v>0.75900000000000001</v>
      </c>
      <c r="T104" s="2">
        <v>88.9</v>
      </c>
      <c r="U104" s="1">
        <v>102</v>
      </c>
      <c r="V104" s="3">
        <v>6.35</v>
      </c>
      <c r="W104">
        <f t="shared" si="61"/>
        <v>1170</v>
      </c>
      <c r="X104">
        <f t="shared" si="77"/>
        <v>555.55500000000006</v>
      </c>
      <c r="Y104">
        <f t="shared" si="62"/>
        <v>1</v>
      </c>
      <c r="Z104">
        <f t="shared" si="63"/>
        <v>102</v>
      </c>
      <c r="AA104">
        <v>50</v>
      </c>
      <c r="AB104">
        <f t="shared" si="64"/>
        <v>1</v>
      </c>
      <c r="AC104">
        <f t="shared" si="81"/>
        <v>0</v>
      </c>
      <c r="AD104">
        <v>58.7</v>
      </c>
      <c r="AE104">
        <f t="shared" si="66"/>
        <v>1</v>
      </c>
      <c r="AF104">
        <f t="shared" si="82"/>
        <v>340</v>
      </c>
      <c r="AG104">
        <f t="shared" si="83"/>
        <v>200</v>
      </c>
      <c r="AH104">
        <f t="shared" si="69"/>
        <v>0</v>
      </c>
      <c r="AI104">
        <f t="shared" si="70"/>
        <v>17.075440138408304</v>
      </c>
      <c r="AJ104">
        <f t="shared" si="71"/>
        <v>13.477644901245673</v>
      </c>
      <c r="AK104">
        <f t="shared" si="72"/>
        <v>15.8</v>
      </c>
      <c r="AL104">
        <f t="shared" si="84"/>
        <v>73</v>
      </c>
      <c r="AM104">
        <f t="shared" si="76"/>
        <v>0</v>
      </c>
      <c r="AN104">
        <f t="shared" si="78"/>
        <v>298.35000000000002</v>
      </c>
      <c r="AO104">
        <f t="shared" si="79"/>
        <v>263.25</v>
      </c>
      <c r="AP104">
        <f t="shared" si="85"/>
        <v>125</v>
      </c>
      <c r="AQ104">
        <f t="shared" si="80"/>
        <v>1</v>
      </c>
      <c r="AR104" s="4" t="str">
        <f t="shared" si="75"/>
        <v>Not OK</v>
      </c>
      <c r="AS104" s="7">
        <v>9.1999999999999993</v>
      </c>
      <c r="AT104">
        <f t="shared" si="59"/>
        <v>1000</v>
      </c>
      <c r="AU104">
        <f>MIN(AT$8:AT154)</f>
        <v>29.9</v>
      </c>
      <c r="AV104">
        <f t="shared" si="60"/>
        <v>33.444816053511708</v>
      </c>
    </row>
    <row r="105" spans="2:48">
      <c r="B105" s="7" t="s">
        <v>45</v>
      </c>
      <c r="C105" s="7">
        <v>20.2</v>
      </c>
      <c r="D105" s="7">
        <v>2570</v>
      </c>
      <c r="E105" s="7">
        <v>25.4</v>
      </c>
      <c r="F105" s="7">
        <v>2500000</v>
      </c>
      <c r="G105" s="7">
        <v>37400</v>
      </c>
      <c r="H105" s="7">
        <v>31.2</v>
      </c>
      <c r="I105" s="7">
        <v>22</v>
      </c>
      <c r="J105" s="7">
        <v>66900</v>
      </c>
      <c r="K105" s="7">
        <v>12.7</v>
      </c>
      <c r="L105" s="7">
        <v>1190000</v>
      </c>
      <c r="M105" s="7">
        <v>22000</v>
      </c>
      <c r="N105" s="7">
        <v>21.5</v>
      </c>
      <c r="O105" s="2">
        <v>22</v>
      </c>
      <c r="P105" s="7">
        <v>40100</v>
      </c>
      <c r="Q105" s="10">
        <v>12.7</v>
      </c>
      <c r="R105" s="7">
        <v>16</v>
      </c>
      <c r="S105" s="7">
        <v>0.53400000000000003</v>
      </c>
      <c r="T105" s="2">
        <v>76.2</v>
      </c>
      <c r="U105" s="1">
        <v>102</v>
      </c>
      <c r="V105" s="2">
        <v>15.9</v>
      </c>
      <c r="W105">
        <f t="shared" si="61"/>
        <v>2570</v>
      </c>
      <c r="X105">
        <f t="shared" si="77"/>
        <v>555.55500000000006</v>
      </c>
      <c r="Y105">
        <f t="shared" si="62"/>
        <v>1</v>
      </c>
      <c r="Z105">
        <f t="shared" si="63"/>
        <v>102</v>
      </c>
      <c r="AA105">
        <v>50</v>
      </c>
      <c r="AB105">
        <f t="shared" si="64"/>
        <v>1</v>
      </c>
      <c r="AC105">
        <f t="shared" si="81"/>
        <v>0</v>
      </c>
      <c r="AD105">
        <v>59.7</v>
      </c>
      <c r="AE105">
        <f t="shared" si="66"/>
        <v>1</v>
      </c>
      <c r="AF105">
        <f t="shared" si="82"/>
        <v>391</v>
      </c>
      <c r="AG105">
        <f t="shared" si="83"/>
        <v>200</v>
      </c>
      <c r="AH105">
        <f t="shared" si="69"/>
        <v>0</v>
      </c>
      <c r="AI105">
        <f t="shared" si="70"/>
        <v>12.911485926962801</v>
      </c>
      <c r="AJ105">
        <f t="shared" si="71"/>
        <v>10.191035842151738</v>
      </c>
      <c r="AK105">
        <f t="shared" si="72"/>
        <v>26.2</v>
      </c>
      <c r="AL105">
        <f t="shared" si="84"/>
        <v>73</v>
      </c>
      <c r="AM105">
        <f t="shared" si="76"/>
        <v>0</v>
      </c>
      <c r="AN105">
        <f t="shared" si="78"/>
        <v>655.35</v>
      </c>
      <c r="AO105">
        <f t="shared" si="79"/>
        <v>578.25</v>
      </c>
      <c r="AP105">
        <f t="shared" si="85"/>
        <v>125</v>
      </c>
      <c r="AQ105">
        <f t="shared" si="80"/>
        <v>1</v>
      </c>
      <c r="AR105" s="4" t="str">
        <f t="shared" si="75"/>
        <v>Not OK</v>
      </c>
      <c r="AS105" s="7">
        <v>20.2</v>
      </c>
      <c r="AT105">
        <f t="shared" si="59"/>
        <v>1000</v>
      </c>
      <c r="AU105">
        <f>MIN(AT$8:AT155)</f>
        <v>29.9</v>
      </c>
      <c r="AV105">
        <f t="shared" si="60"/>
        <v>33.444816053511708</v>
      </c>
    </row>
    <row r="106" spans="2:48">
      <c r="B106" s="7" t="s">
        <v>46</v>
      </c>
      <c r="C106" s="7">
        <v>16.399999999999999</v>
      </c>
      <c r="D106" s="7">
        <v>2100</v>
      </c>
      <c r="E106" s="7">
        <v>22.2</v>
      </c>
      <c r="F106" s="7">
        <v>2090000</v>
      </c>
      <c r="G106" s="7">
        <v>30600</v>
      </c>
      <c r="H106" s="7">
        <v>31.5</v>
      </c>
      <c r="I106" s="7">
        <v>20.9</v>
      </c>
      <c r="J106" s="7">
        <v>55100</v>
      </c>
      <c r="K106" s="7">
        <v>10.3</v>
      </c>
      <c r="L106" s="7">
        <v>999000</v>
      </c>
      <c r="M106" s="7">
        <v>18000</v>
      </c>
      <c r="N106" s="7">
        <v>21.8</v>
      </c>
      <c r="O106" s="2">
        <v>20.9</v>
      </c>
      <c r="P106" s="7">
        <v>32600</v>
      </c>
      <c r="Q106" s="10">
        <v>10.3</v>
      </c>
      <c r="R106" s="7">
        <v>16.100000000000001</v>
      </c>
      <c r="S106" s="7">
        <v>0.54200000000000004</v>
      </c>
      <c r="T106" s="2">
        <v>76.2</v>
      </c>
      <c r="U106" s="1">
        <v>102</v>
      </c>
      <c r="V106" s="2">
        <v>12.7</v>
      </c>
      <c r="W106">
        <f t="shared" si="61"/>
        <v>2100</v>
      </c>
      <c r="X106">
        <f t="shared" si="77"/>
        <v>555.55500000000006</v>
      </c>
      <c r="Y106">
        <f t="shared" si="62"/>
        <v>1</v>
      </c>
      <c r="Z106">
        <f t="shared" si="63"/>
        <v>102</v>
      </c>
      <c r="AA106">
        <v>50</v>
      </c>
      <c r="AB106">
        <f t="shared" si="64"/>
        <v>1</v>
      </c>
      <c r="AC106">
        <f t="shared" si="81"/>
        <v>0</v>
      </c>
      <c r="AD106">
        <v>60.7</v>
      </c>
      <c r="AE106">
        <f t="shared" si="66"/>
        <v>1</v>
      </c>
      <c r="AF106">
        <f t="shared" si="82"/>
        <v>389</v>
      </c>
      <c r="AG106">
        <f t="shared" si="83"/>
        <v>200</v>
      </c>
      <c r="AH106">
        <f t="shared" si="69"/>
        <v>0</v>
      </c>
      <c r="AI106">
        <f t="shared" si="70"/>
        <v>13.044593149661976</v>
      </c>
      <c r="AJ106">
        <f t="shared" si="71"/>
        <v>10.296097373028196</v>
      </c>
      <c r="AK106">
        <f t="shared" si="72"/>
        <v>21.6</v>
      </c>
      <c r="AL106">
        <f t="shared" si="84"/>
        <v>73</v>
      </c>
      <c r="AM106">
        <f t="shared" si="76"/>
        <v>0</v>
      </c>
      <c r="AN106">
        <f t="shared" si="78"/>
        <v>535.5</v>
      </c>
      <c r="AO106">
        <f t="shared" si="79"/>
        <v>472.5</v>
      </c>
      <c r="AP106">
        <f t="shared" si="85"/>
        <v>125</v>
      </c>
      <c r="AQ106">
        <f t="shared" si="80"/>
        <v>1</v>
      </c>
      <c r="AR106" s="4" t="str">
        <f t="shared" si="75"/>
        <v>Not OK</v>
      </c>
      <c r="AS106" s="7">
        <v>16.399999999999999</v>
      </c>
      <c r="AT106">
        <f t="shared" si="59"/>
        <v>1000</v>
      </c>
      <c r="AU106">
        <f>MIN(AT$8:AT156)</f>
        <v>29.9</v>
      </c>
      <c r="AV106">
        <f t="shared" si="60"/>
        <v>33.444816053511708</v>
      </c>
    </row>
    <row r="107" spans="2:48">
      <c r="B107" s="7" t="s">
        <v>47</v>
      </c>
      <c r="C107" s="7">
        <v>12.6</v>
      </c>
      <c r="D107" s="7">
        <v>1610</v>
      </c>
      <c r="E107" s="7">
        <v>19.100000000000001</v>
      </c>
      <c r="F107" s="7">
        <v>1640000</v>
      </c>
      <c r="G107" s="7">
        <v>23600</v>
      </c>
      <c r="H107" s="7">
        <v>32</v>
      </c>
      <c r="I107" s="7">
        <v>19.7</v>
      </c>
      <c r="J107" s="7">
        <v>42600</v>
      </c>
      <c r="K107" s="7">
        <v>7.9</v>
      </c>
      <c r="L107" s="7">
        <v>787000</v>
      </c>
      <c r="M107" s="7">
        <v>13900</v>
      </c>
      <c r="N107" s="7">
        <v>22.2</v>
      </c>
      <c r="O107" s="2">
        <v>19.7</v>
      </c>
      <c r="P107" s="7">
        <v>24900</v>
      </c>
      <c r="Q107" s="8">
        <v>7.9</v>
      </c>
      <c r="R107" s="7">
        <v>16.2</v>
      </c>
      <c r="S107" s="7">
        <v>0.55100000000000005</v>
      </c>
      <c r="T107" s="2">
        <v>76.2</v>
      </c>
      <c r="U107" s="1">
        <v>102</v>
      </c>
      <c r="V107" s="3">
        <v>9.5299999999999994</v>
      </c>
      <c r="W107">
        <f t="shared" si="61"/>
        <v>1610</v>
      </c>
      <c r="X107">
        <f t="shared" si="77"/>
        <v>555.55500000000006</v>
      </c>
      <c r="Y107">
        <f t="shared" si="62"/>
        <v>1</v>
      </c>
      <c r="Z107">
        <f t="shared" si="63"/>
        <v>102</v>
      </c>
      <c r="AA107">
        <v>50</v>
      </c>
      <c r="AB107">
        <f t="shared" si="64"/>
        <v>1</v>
      </c>
      <c r="AC107">
        <f t="shared" si="81"/>
        <v>0</v>
      </c>
      <c r="AD107">
        <v>61.7</v>
      </c>
      <c r="AE107">
        <f t="shared" si="66"/>
        <v>1</v>
      </c>
      <c r="AF107">
        <f t="shared" si="82"/>
        <v>386</v>
      </c>
      <c r="AG107">
        <f t="shared" si="83"/>
        <v>200</v>
      </c>
      <c r="AH107">
        <f t="shared" si="69"/>
        <v>0</v>
      </c>
      <c r="AI107">
        <f t="shared" si="70"/>
        <v>13.248146795887138</v>
      </c>
      <c r="AJ107">
        <f t="shared" si="71"/>
        <v>10.456762265993719</v>
      </c>
      <c r="AK107">
        <f t="shared" si="72"/>
        <v>16.8</v>
      </c>
      <c r="AL107">
        <f t="shared" si="84"/>
        <v>73</v>
      </c>
      <c r="AM107">
        <f t="shared" si="76"/>
        <v>0</v>
      </c>
      <c r="AN107">
        <f t="shared" si="78"/>
        <v>410.55</v>
      </c>
      <c r="AO107">
        <f t="shared" si="79"/>
        <v>362.25</v>
      </c>
      <c r="AP107">
        <f t="shared" si="85"/>
        <v>125</v>
      </c>
      <c r="AQ107">
        <f t="shared" si="80"/>
        <v>1</v>
      </c>
      <c r="AR107" s="4" t="str">
        <f t="shared" si="75"/>
        <v>Not OK</v>
      </c>
      <c r="AS107" s="7">
        <v>12.6</v>
      </c>
      <c r="AT107">
        <f t="shared" si="59"/>
        <v>1000</v>
      </c>
      <c r="AU107">
        <f>MIN(AT$8:AT157)</f>
        <v>29.9</v>
      </c>
      <c r="AV107">
        <f t="shared" si="60"/>
        <v>33.444816053511708</v>
      </c>
    </row>
    <row r="108" spans="2:48">
      <c r="B108" s="7" t="s">
        <v>48</v>
      </c>
      <c r="C108" s="7">
        <v>10.7</v>
      </c>
      <c r="D108" s="7">
        <v>1350</v>
      </c>
      <c r="E108" s="7">
        <v>17.5</v>
      </c>
      <c r="F108" s="7">
        <v>1400000</v>
      </c>
      <c r="G108" s="7">
        <v>20000</v>
      </c>
      <c r="H108" s="7">
        <v>32.299999999999997</v>
      </c>
      <c r="I108" s="7">
        <v>19.100000000000001</v>
      </c>
      <c r="J108" s="7">
        <v>35900</v>
      </c>
      <c r="K108" s="7">
        <v>6.63</v>
      </c>
      <c r="L108" s="7">
        <v>674000</v>
      </c>
      <c r="M108" s="7">
        <v>11800</v>
      </c>
      <c r="N108" s="7">
        <v>22.4</v>
      </c>
      <c r="O108" s="2">
        <v>19.100000000000001</v>
      </c>
      <c r="P108" s="7">
        <v>21000</v>
      </c>
      <c r="Q108" s="10">
        <v>6.63</v>
      </c>
      <c r="R108" s="7">
        <v>16.2</v>
      </c>
      <c r="S108" s="7">
        <v>0.55400000000000005</v>
      </c>
      <c r="T108" s="2">
        <v>76.2</v>
      </c>
      <c r="U108" s="1">
        <v>102</v>
      </c>
      <c r="V108" s="3">
        <v>7.94</v>
      </c>
      <c r="W108">
        <f t="shared" si="61"/>
        <v>1350</v>
      </c>
      <c r="X108">
        <f t="shared" si="77"/>
        <v>555.55500000000006</v>
      </c>
      <c r="Y108">
        <f t="shared" si="62"/>
        <v>1</v>
      </c>
      <c r="Z108">
        <f t="shared" si="63"/>
        <v>102</v>
      </c>
      <c r="AA108">
        <v>50</v>
      </c>
      <c r="AB108">
        <f t="shared" si="64"/>
        <v>1</v>
      </c>
      <c r="AC108">
        <f t="shared" si="81"/>
        <v>0</v>
      </c>
      <c r="AD108">
        <v>62.7</v>
      </c>
      <c r="AE108">
        <f t="shared" si="66"/>
        <v>1</v>
      </c>
      <c r="AF108">
        <f t="shared" si="82"/>
        <v>386</v>
      </c>
      <c r="AG108">
        <f t="shared" si="83"/>
        <v>200</v>
      </c>
      <c r="AH108">
        <f t="shared" si="69"/>
        <v>0</v>
      </c>
      <c r="AI108">
        <f t="shared" si="70"/>
        <v>13.248146795887138</v>
      </c>
      <c r="AJ108">
        <f t="shared" si="71"/>
        <v>10.456762265993719</v>
      </c>
      <c r="AK108">
        <f t="shared" si="72"/>
        <v>14.1</v>
      </c>
      <c r="AL108">
        <f t="shared" si="84"/>
        <v>73</v>
      </c>
      <c r="AM108">
        <f t="shared" si="76"/>
        <v>0</v>
      </c>
      <c r="AN108">
        <f t="shared" si="78"/>
        <v>344.25</v>
      </c>
      <c r="AO108">
        <f t="shared" si="79"/>
        <v>303.75</v>
      </c>
      <c r="AP108">
        <f t="shared" si="85"/>
        <v>125</v>
      </c>
      <c r="AQ108">
        <f t="shared" si="80"/>
        <v>1</v>
      </c>
      <c r="AR108" s="4" t="str">
        <f t="shared" si="75"/>
        <v>Not OK</v>
      </c>
      <c r="AS108" s="7">
        <v>10.7</v>
      </c>
      <c r="AT108">
        <f t="shared" si="59"/>
        <v>1000</v>
      </c>
      <c r="AU108">
        <f>MIN(AT$8:AT158)</f>
        <v>29.9</v>
      </c>
      <c r="AV108">
        <f t="shared" si="60"/>
        <v>33.444816053511708</v>
      </c>
    </row>
    <row r="109" spans="2:48">
      <c r="B109" s="7" t="s">
        <v>49</v>
      </c>
      <c r="C109" s="7">
        <v>8.6</v>
      </c>
      <c r="D109" s="7">
        <v>1090</v>
      </c>
      <c r="E109" s="7">
        <v>15.9</v>
      </c>
      <c r="F109" s="7">
        <v>1139999.9999999998</v>
      </c>
      <c r="G109" s="7">
        <v>16200</v>
      </c>
      <c r="H109" s="7">
        <v>32.299999999999997</v>
      </c>
      <c r="I109" s="7">
        <v>18.399999999999999</v>
      </c>
      <c r="J109" s="7">
        <v>29000</v>
      </c>
      <c r="K109" s="7">
        <v>5.36</v>
      </c>
      <c r="L109" s="7">
        <v>554000.00000000012</v>
      </c>
      <c r="M109" s="7">
        <v>9590</v>
      </c>
      <c r="N109" s="7">
        <v>22.5</v>
      </c>
      <c r="O109" s="2">
        <v>18.399999999999999</v>
      </c>
      <c r="P109" s="7">
        <v>16900</v>
      </c>
      <c r="Q109" s="10">
        <v>5.36</v>
      </c>
      <c r="R109" s="7">
        <v>16.2</v>
      </c>
      <c r="S109" s="7">
        <v>0.55800000000000005</v>
      </c>
      <c r="T109" s="2">
        <v>76.2</v>
      </c>
      <c r="U109" s="1">
        <v>102</v>
      </c>
      <c r="V109" s="3">
        <v>6.35</v>
      </c>
      <c r="W109">
        <f t="shared" si="61"/>
        <v>1090</v>
      </c>
      <c r="X109">
        <f t="shared" si="77"/>
        <v>555.55500000000006</v>
      </c>
      <c r="Y109">
        <f t="shared" si="62"/>
        <v>1</v>
      </c>
      <c r="Z109">
        <f t="shared" si="63"/>
        <v>102</v>
      </c>
      <c r="AA109">
        <v>50</v>
      </c>
      <c r="AB109">
        <f t="shared" si="64"/>
        <v>1</v>
      </c>
      <c r="AC109">
        <f t="shared" si="81"/>
        <v>0</v>
      </c>
      <c r="AD109">
        <v>63.7</v>
      </c>
      <c r="AE109">
        <f t="shared" si="66"/>
        <v>1</v>
      </c>
      <c r="AF109">
        <f t="shared" si="82"/>
        <v>386</v>
      </c>
      <c r="AG109">
        <f t="shared" si="83"/>
        <v>200</v>
      </c>
      <c r="AH109">
        <f t="shared" si="69"/>
        <v>0</v>
      </c>
      <c r="AI109">
        <f t="shared" si="70"/>
        <v>13.248146795887138</v>
      </c>
      <c r="AJ109">
        <f t="shared" si="71"/>
        <v>10.456762265993719</v>
      </c>
      <c r="AK109">
        <f t="shared" si="72"/>
        <v>11.4</v>
      </c>
      <c r="AL109">
        <f t="shared" si="84"/>
        <v>73</v>
      </c>
      <c r="AM109">
        <f t="shared" si="76"/>
        <v>0</v>
      </c>
      <c r="AN109">
        <f t="shared" si="78"/>
        <v>277.95</v>
      </c>
      <c r="AO109">
        <f t="shared" si="79"/>
        <v>245.25</v>
      </c>
      <c r="AP109">
        <f t="shared" si="85"/>
        <v>125</v>
      </c>
      <c r="AQ109">
        <f t="shared" si="80"/>
        <v>1</v>
      </c>
      <c r="AR109" s="4" t="str">
        <f t="shared" si="75"/>
        <v>Not OK</v>
      </c>
      <c r="AS109" s="7">
        <v>8.6</v>
      </c>
      <c r="AT109">
        <f t="shared" si="59"/>
        <v>1000</v>
      </c>
      <c r="AU109">
        <f>MIN(AT$8:AT159)</f>
        <v>29.9</v>
      </c>
      <c r="AV109">
        <f t="shared" si="60"/>
        <v>33.444816053511708</v>
      </c>
    </row>
    <row r="110" spans="2:48">
      <c r="B110" s="7" t="s">
        <v>55</v>
      </c>
      <c r="C110" s="7">
        <v>15.1</v>
      </c>
      <c r="D110" s="7">
        <v>1950</v>
      </c>
      <c r="E110" s="7">
        <v>22.2</v>
      </c>
      <c r="F110" s="7">
        <v>1440000</v>
      </c>
      <c r="G110" s="7">
        <v>23800</v>
      </c>
      <c r="H110" s="7">
        <v>27.2</v>
      </c>
      <c r="I110" s="7">
        <v>22.1</v>
      </c>
      <c r="J110" s="7">
        <v>42800</v>
      </c>
      <c r="K110" s="7">
        <v>10.9</v>
      </c>
      <c r="L110" s="7">
        <v>966000</v>
      </c>
      <c r="M110" s="7">
        <v>17900</v>
      </c>
      <c r="N110" s="7">
        <v>22.3</v>
      </c>
      <c r="O110" s="2">
        <v>22.1</v>
      </c>
      <c r="P110" s="7">
        <v>32299.999999999996</v>
      </c>
      <c r="Q110" s="10">
        <v>10.9</v>
      </c>
      <c r="R110" s="7">
        <v>15.7</v>
      </c>
      <c r="S110" s="7">
        <v>0.71299999999999997</v>
      </c>
      <c r="T110" s="2">
        <v>76.2</v>
      </c>
      <c r="U110" s="2">
        <v>88.9</v>
      </c>
      <c r="V110" s="2">
        <v>12.7</v>
      </c>
      <c r="W110">
        <f t="shared" si="61"/>
        <v>1950</v>
      </c>
      <c r="X110">
        <f t="shared" si="77"/>
        <v>555.55500000000006</v>
      </c>
      <c r="Y110">
        <f t="shared" si="62"/>
        <v>1</v>
      </c>
      <c r="Z110">
        <f t="shared" si="63"/>
        <v>88.9</v>
      </c>
      <c r="AA110">
        <v>50</v>
      </c>
      <c r="AB110">
        <f t="shared" si="64"/>
        <v>1</v>
      </c>
      <c r="AC110">
        <f t="shared" si="81"/>
        <v>0</v>
      </c>
      <c r="AD110">
        <v>64.7</v>
      </c>
      <c r="AE110">
        <f t="shared" si="66"/>
        <v>1</v>
      </c>
      <c r="AF110">
        <f t="shared" si="82"/>
        <v>399</v>
      </c>
      <c r="AG110">
        <f t="shared" si="83"/>
        <v>200</v>
      </c>
      <c r="AH110">
        <f t="shared" si="69"/>
        <v>0</v>
      </c>
      <c r="AI110">
        <f t="shared" si="70"/>
        <v>12.398922619832788</v>
      </c>
      <c r="AJ110">
        <f t="shared" si="71"/>
        <v>9.7864696238340212</v>
      </c>
      <c r="AK110">
        <f t="shared" si="72"/>
        <v>19.100000000000001</v>
      </c>
      <c r="AL110">
        <f t="shared" si="84"/>
        <v>73</v>
      </c>
      <c r="AM110">
        <f t="shared" si="76"/>
        <v>0</v>
      </c>
      <c r="AN110">
        <f t="shared" si="78"/>
        <v>497.25</v>
      </c>
      <c r="AO110">
        <f t="shared" si="79"/>
        <v>438.75</v>
      </c>
      <c r="AP110">
        <f t="shared" si="85"/>
        <v>125</v>
      </c>
      <c r="AQ110">
        <f t="shared" si="80"/>
        <v>1</v>
      </c>
      <c r="AR110" s="4" t="str">
        <f t="shared" si="75"/>
        <v>Not OK</v>
      </c>
      <c r="AS110" s="7">
        <v>15.1</v>
      </c>
      <c r="AT110">
        <f t="shared" si="59"/>
        <v>1000</v>
      </c>
      <c r="AU110">
        <f>MIN(AT$8:AT160)</f>
        <v>29.9</v>
      </c>
      <c r="AV110">
        <f t="shared" si="60"/>
        <v>33.444816053511708</v>
      </c>
    </row>
    <row r="111" spans="2:48">
      <c r="B111" s="7" t="s">
        <v>56</v>
      </c>
      <c r="C111" s="7">
        <v>13.5</v>
      </c>
      <c r="D111" s="7">
        <v>1720</v>
      </c>
      <c r="E111" s="7">
        <v>20.7</v>
      </c>
      <c r="F111" s="7">
        <v>1290000</v>
      </c>
      <c r="G111" s="7">
        <v>21100</v>
      </c>
      <c r="H111" s="7">
        <v>27.4</v>
      </c>
      <c r="I111" s="7">
        <v>21.5</v>
      </c>
      <c r="J111" s="7">
        <v>38000</v>
      </c>
      <c r="K111" s="7">
        <v>9.68</v>
      </c>
      <c r="L111" s="7">
        <v>870000</v>
      </c>
      <c r="M111" s="7">
        <v>15900</v>
      </c>
      <c r="N111" s="7">
        <v>22.5</v>
      </c>
      <c r="O111" s="2">
        <v>21.5</v>
      </c>
      <c r="P111" s="7">
        <v>28700</v>
      </c>
      <c r="Q111" s="10">
        <v>9.68</v>
      </c>
      <c r="R111" s="7">
        <v>15.7</v>
      </c>
      <c r="S111" s="7">
        <v>0.71699999999999997</v>
      </c>
      <c r="T111" s="2">
        <v>76.2</v>
      </c>
      <c r="U111" s="2">
        <v>88.9</v>
      </c>
      <c r="V111" s="2">
        <v>11.1</v>
      </c>
      <c r="W111">
        <f t="shared" si="61"/>
        <v>1720</v>
      </c>
      <c r="X111">
        <f t="shared" si="77"/>
        <v>555.55500000000006</v>
      </c>
      <c r="Y111">
        <f t="shared" si="62"/>
        <v>1</v>
      </c>
      <c r="Z111">
        <f t="shared" si="63"/>
        <v>88.9</v>
      </c>
      <c r="AA111">
        <v>50</v>
      </c>
      <c r="AB111">
        <f t="shared" si="64"/>
        <v>1</v>
      </c>
      <c r="AC111">
        <f t="shared" si="81"/>
        <v>0</v>
      </c>
      <c r="AD111">
        <v>65.7</v>
      </c>
      <c r="AE111">
        <f t="shared" si="66"/>
        <v>1</v>
      </c>
      <c r="AF111">
        <f t="shared" si="82"/>
        <v>399</v>
      </c>
      <c r="AG111">
        <f t="shared" si="83"/>
        <v>200</v>
      </c>
      <c r="AH111">
        <f t="shared" si="69"/>
        <v>0</v>
      </c>
      <c r="AI111">
        <f t="shared" si="70"/>
        <v>12.398922619832788</v>
      </c>
      <c r="AJ111">
        <f t="shared" si="71"/>
        <v>9.7864696238340212</v>
      </c>
      <c r="AK111">
        <f t="shared" si="72"/>
        <v>16.8</v>
      </c>
      <c r="AL111">
        <f t="shared" si="84"/>
        <v>73</v>
      </c>
      <c r="AM111">
        <f t="shared" si="76"/>
        <v>0</v>
      </c>
      <c r="AN111">
        <f t="shared" si="78"/>
        <v>438.6</v>
      </c>
      <c r="AO111">
        <f t="shared" si="79"/>
        <v>387</v>
      </c>
      <c r="AP111">
        <f t="shared" si="85"/>
        <v>125</v>
      </c>
      <c r="AQ111">
        <f t="shared" si="80"/>
        <v>1</v>
      </c>
      <c r="AR111" s="4" t="str">
        <f t="shared" si="75"/>
        <v>Not OK</v>
      </c>
      <c r="AS111" s="7">
        <v>13.5</v>
      </c>
      <c r="AT111">
        <f t="shared" si="59"/>
        <v>1000</v>
      </c>
      <c r="AU111">
        <f>MIN(AT$8:AT161)</f>
        <v>29.9</v>
      </c>
      <c r="AV111">
        <f t="shared" si="60"/>
        <v>33.444816053511708</v>
      </c>
    </row>
    <row r="112" spans="2:48">
      <c r="B112" s="7" t="s">
        <v>57</v>
      </c>
      <c r="C112" s="7">
        <v>11.7</v>
      </c>
      <c r="D112" s="7">
        <v>1500</v>
      </c>
      <c r="E112" s="7">
        <v>19.100000000000001</v>
      </c>
      <c r="F112" s="7">
        <v>1139999.9999999998</v>
      </c>
      <c r="G112" s="7">
        <v>18400</v>
      </c>
      <c r="H112" s="7">
        <v>27.7</v>
      </c>
      <c r="I112" s="7">
        <v>20.9</v>
      </c>
      <c r="J112" s="7">
        <v>33300</v>
      </c>
      <c r="K112" s="7">
        <v>8.41</v>
      </c>
      <c r="L112" s="7">
        <v>766000</v>
      </c>
      <c r="M112" s="7">
        <v>13900</v>
      </c>
      <c r="N112" s="7">
        <v>22.7</v>
      </c>
      <c r="O112" s="2">
        <v>20.9</v>
      </c>
      <c r="P112" s="7">
        <v>24900</v>
      </c>
      <c r="Q112" s="10">
        <v>8.41</v>
      </c>
      <c r="R112" s="7">
        <v>15.8</v>
      </c>
      <c r="S112" s="7">
        <v>0.72</v>
      </c>
      <c r="T112" s="2">
        <v>76.2</v>
      </c>
      <c r="U112" s="2">
        <v>88.9</v>
      </c>
      <c r="V112" s="3">
        <v>9.5299999999999994</v>
      </c>
      <c r="W112">
        <f t="shared" si="61"/>
        <v>1500</v>
      </c>
      <c r="X112">
        <f t="shared" si="77"/>
        <v>555.55500000000006</v>
      </c>
      <c r="Y112">
        <f t="shared" si="62"/>
        <v>1</v>
      </c>
      <c r="Z112">
        <f t="shared" si="63"/>
        <v>88.9</v>
      </c>
      <c r="AA112">
        <v>50</v>
      </c>
      <c r="AB112">
        <f t="shared" si="64"/>
        <v>1</v>
      </c>
      <c r="AC112">
        <f t="shared" si="81"/>
        <v>0</v>
      </c>
      <c r="AD112">
        <v>66.7</v>
      </c>
      <c r="AE112">
        <f t="shared" si="66"/>
        <v>1</v>
      </c>
      <c r="AF112">
        <f t="shared" si="82"/>
        <v>396</v>
      </c>
      <c r="AG112">
        <f t="shared" si="83"/>
        <v>200</v>
      </c>
      <c r="AH112">
        <f t="shared" si="69"/>
        <v>0</v>
      </c>
      <c r="AI112">
        <f t="shared" si="70"/>
        <v>12.587496684011835</v>
      </c>
      <c r="AJ112">
        <f t="shared" si="71"/>
        <v>9.9353111326905417</v>
      </c>
      <c r="AK112">
        <f t="shared" si="72"/>
        <v>14.9</v>
      </c>
      <c r="AL112">
        <f t="shared" si="84"/>
        <v>73</v>
      </c>
      <c r="AM112">
        <f t="shared" si="76"/>
        <v>0</v>
      </c>
      <c r="AN112">
        <f t="shared" si="78"/>
        <v>382.5</v>
      </c>
      <c r="AO112">
        <f t="shared" si="79"/>
        <v>337.5</v>
      </c>
      <c r="AP112">
        <f t="shared" si="85"/>
        <v>125</v>
      </c>
      <c r="AQ112">
        <f t="shared" si="80"/>
        <v>1</v>
      </c>
      <c r="AR112" s="4" t="str">
        <f t="shared" si="75"/>
        <v>Not OK</v>
      </c>
      <c r="AS112" s="7">
        <v>11.7</v>
      </c>
      <c r="AT112">
        <f t="shared" si="59"/>
        <v>1000</v>
      </c>
      <c r="AU112">
        <f>MIN(AT$8:AT162)</f>
        <v>29.9</v>
      </c>
      <c r="AV112">
        <f t="shared" si="60"/>
        <v>33.444816053511708</v>
      </c>
    </row>
    <row r="113" spans="2:48">
      <c r="B113" s="7" t="s">
        <v>58</v>
      </c>
      <c r="C113" s="7">
        <v>9.8000000000000007</v>
      </c>
      <c r="D113" s="7">
        <v>1260</v>
      </c>
      <c r="E113" s="7">
        <v>17.5</v>
      </c>
      <c r="F113" s="7">
        <v>970000</v>
      </c>
      <c r="G113" s="7">
        <v>15600</v>
      </c>
      <c r="H113" s="7">
        <v>27.7</v>
      </c>
      <c r="I113" s="7">
        <v>20.3</v>
      </c>
      <c r="J113" s="7">
        <v>28200</v>
      </c>
      <c r="K113" s="7">
        <v>7.09</v>
      </c>
      <c r="L113" s="7">
        <v>658000</v>
      </c>
      <c r="M113" s="7">
        <v>11800</v>
      </c>
      <c r="N113" s="7">
        <v>22.9</v>
      </c>
      <c r="O113" s="2">
        <v>20.3</v>
      </c>
      <c r="P113" s="7">
        <v>21000</v>
      </c>
      <c r="Q113" s="10">
        <v>7.09</v>
      </c>
      <c r="R113" s="7">
        <v>15.8</v>
      </c>
      <c r="S113" s="7">
        <v>0.72199999999999998</v>
      </c>
      <c r="T113" s="2">
        <v>76.2</v>
      </c>
      <c r="U113" s="2">
        <v>88.9</v>
      </c>
      <c r="V113" s="3">
        <v>7.94</v>
      </c>
      <c r="W113">
        <f t="shared" si="61"/>
        <v>1260</v>
      </c>
      <c r="X113">
        <f t="shared" si="77"/>
        <v>555.55500000000006</v>
      </c>
      <c r="Y113">
        <f t="shared" si="62"/>
        <v>1</v>
      </c>
      <c r="Z113">
        <f t="shared" si="63"/>
        <v>88.9</v>
      </c>
      <c r="AA113">
        <v>50</v>
      </c>
      <c r="AB113">
        <f t="shared" si="64"/>
        <v>1</v>
      </c>
      <c r="AC113">
        <f t="shared" si="81"/>
        <v>0</v>
      </c>
      <c r="AD113">
        <v>67.7</v>
      </c>
      <c r="AE113">
        <f t="shared" si="66"/>
        <v>1</v>
      </c>
      <c r="AF113">
        <f t="shared" si="82"/>
        <v>396</v>
      </c>
      <c r="AG113">
        <f t="shared" si="83"/>
        <v>200</v>
      </c>
      <c r="AH113">
        <f t="shared" si="69"/>
        <v>0</v>
      </c>
      <c r="AI113">
        <f t="shared" si="70"/>
        <v>12.587496684011835</v>
      </c>
      <c r="AJ113">
        <f t="shared" si="71"/>
        <v>9.9353111326905417</v>
      </c>
      <c r="AK113">
        <f t="shared" si="72"/>
        <v>12.5</v>
      </c>
      <c r="AL113">
        <f t="shared" si="84"/>
        <v>73</v>
      </c>
      <c r="AM113">
        <f t="shared" si="76"/>
        <v>0</v>
      </c>
      <c r="AN113">
        <f t="shared" si="78"/>
        <v>321.3</v>
      </c>
      <c r="AO113">
        <f t="shared" si="79"/>
        <v>283.5</v>
      </c>
      <c r="AP113">
        <f t="shared" si="85"/>
        <v>125</v>
      </c>
      <c r="AQ113">
        <f t="shared" si="80"/>
        <v>1</v>
      </c>
      <c r="AR113" s="4" t="str">
        <f t="shared" si="75"/>
        <v>Not OK</v>
      </c>
      <c r="AS113" s="7">
        <v>9.8000000000000007</v>
      </c>
      <c r="AT113">
        <f t="shared" si="59"/>
        <v>1000</v>
      </c>
      <c r="AU113">
        <f>MIN(AT$8:AT163)</f>
        <v>29.9</v>
      </c>
      <c r="AV113">
        <f t="shared" si="60"/>
        <v>33.444816053511708</v>
      </c>
    </row>
    <row r="114" spans="2:48">
      <c r="B114" s="7" t="s">
        <v>59</v>
      </c>
      <c r="C114" s="7">
        <v>8</v>
      </c>
      <c r="D114" s="7">
        <v>1020</v>
      </c>
      <c r="E114" s="7">
        <v>15.9</v>
      </c>
      <c r="F114" s="7">
        <v>799000</v>
      </c>
      <c r="G114" s="7">
        <v>12700</v>
      </c>
      <c r="H114" s="7">
        <v>27.9</v>
      </c>
      <c r="I114" s="7">
        <v>19.600000000000001</v>
      </c>
      <c r="J114" s="7">
        <v>22800</v>
      </c>
      <c r="K114" s="7">
        <v>5.74</v>
      </c>
      <c r="L114" s="7">
        <v>541000</v>
      </c>
      <c r="M114" s="7">
        <v>9590</v>
      </c>
      <c r="N114" s="7">
        <v>23.1</v>
      </c>
      <c r="O114" s="2">
        <v>19.600000000000001</v>
      </c>
      <c r="P114" s="7">
        <v>17000</v>
      </c>
      <c r="Q114" s="10">
        <v>5.74</v>
      </c>
      <c r="R114" s="7">
        <v>16</v>
      </c>
      <c r="S114" s="7">
        <v>0.72499999999999998</v>
      </c>
      <c r="T114" s="2">
        <v>76.2</v>
      </c>
      <c r="U114" s="2">
        <v>88.9</v>
      </c>
      <c r="V114" s="3">
        <v>6.35</v>
      </c>
      <c r="W114">
        <f t="shared" si="61"/>
        <v>1020</v>
      </c>
      <c r="X114">
        <f t="shared" si="77"/>
        <v>555.55500000000006</v>
      </c>
      <c r="Y114">
        <f t="shared" si="62"/>
        <v>1</v>
      </c>
      <c r="Z114">
        <f t="shared" si="63"/>
        <v>88.9</v>
      </c>
      <c r="AA114">
        <v>50</v>
      </c>
      <c r="AB114">
        <f t="shared" si="64"/>
        <v>1</v>
      </c>
      <c r="AC114">
        <f t="shared" si="81"/>
        <v>0</v>
      </c>
      <c r="AD114">
        <v>68.7</v>
      </c>
      <c r="AE114">
        <f t="shared" si="66"/>
        <v>1</v>
      </c>
      <c r="AF114">
        <f t="shared" si="82"/>
        <v>391</v>
      </c>
      <c r="AG114">
        <f t="shared" si="83"/>
        <v>200</v>
      </c>
      <c r="AH114">
        <f t="shared" si="69"/>
        <v>0</v>
      </c>
      <c r="AI114">
        <f t="shared" si="70"/>
        <v>12.911485926962801</v>
      </c>
      <c r="AJ114">
        <f t="shared" si="71"/>
        <v>10.191035842151738</v>
      </c>
      <c r="AK114">
        <f t="shared" si="72"/>
        <v>10.4</v>
      </c>
      <c r="AL114">
        <f t="shared" si="84"/>
        <v>73</v>
      </c>
      <c r="AM114">
        <f t="shared" si="76"/>
        <v>0</v>
      </c>
      <c r="AN114">
        <f t="shared" si="78"/>
        <v>260.10000000000002</v>
      </c>
      <c r="AO114">
        <f t="shared" si="79"/>
        <v>229.5</v>
      </c>
      <c r="AP114">
        <f t="shared" si="85"/>
        <v>125</v>
      </c>
      <c r="AQ114">
        <f t="shared" si="80"/>
        <v>1</v>
      </c>
      <c r="AR114" s="4" t="str">
        <f t="shared" si="75"/>
        <v>Not OK</v>
      </c>
      <c r="AS114" s="7">
        <v>8</v>
      </c>
      <c r="AT114">
        <f t="shared" si="59"/>
        <v>1000</v>
      </c>
      <c r="AU114">
        <f>MIN(AT$8:AT164)</f>
        <v>29.9</v>
      </c>
      <c r="AV114">
        <f t="shared" si="60"/>
        <v>33.444816053511708</v>
      </c>
    </row>
    <row r="115" spans="2:48">
      <c r="B115" s="7" t="s">
        <v>60</v>
      </c>
      <c r="C115" s="7">
        <v>13.9</v>
      </c>
      <c r="D115" s="7">
        <v>1790</v>
      </c>
      <c r="E115" s="7">
        <v>22.2</v>
      </c>
      <c r="F115" s="7">
        <v>1350000</v>
      </c>
      <c r="G115" s="7">
        <v>23100</v>
      </c>
      <c r="H115" s="7">
        <v>27.4</v>
      </c>
      <c r="I115" s="7">
        <v>17.8</v>
      </c>
      <c r="J115" s="7">
        <v>41300</v>
      </c>
      <c r="K115" s="7">
        <v>10.1</v>
      </c>
      <c r="L115" s="7">
        <v>565999.99999999988</v>
      </c>
      <c r="M115" s="7">
        <v>12400</v>
      </c>
      <c r="N115" s="7">
        <v>17.8</v>
      </c>
      <c r="O115" s="2">
        <v>17.8</v>
      </c>
      <c r="P115" s="7">
        <v>22800</v>
      </c>
      <c r="Q115" s="10">
        <v>10.1</v>
      </c>
      <c r="R115" s="7">
        <v>13.5</v>
      </c>
      <c r="S115" s="7">
        <v>0.48499999999999999</v>
      </c>
      <c r="T115" s="2">
        <v>63.5</v>
      </c>
      <c r="U115" s="2">
        <v>88.9</v>
      </c>
      <c r="V115" s="2">
        <v>12.7</v>
      </c>
      <c r="W115">
        <f t="shared" si="61"/>
        <v>1790</v>
      </c>
      <c r="X115">
        <f t="shared" si="77"/>
        <v>555.55500000000006</v>
      </c>
      <c r="Y115">
        <f t="shared" si="62"/>
        <v>1</v>
      </c>
      <c r="Z115">
        <f t="shared" si="63"/>
        <v>88.9</v>
      </c>
      <c r="AA115">
        <v>50</v>
      </c>
      <c r="AB115">
        <f t="shared" si="64"/>
        <v>1</v>
      </c>
      <c r="AC115">
        <f t="shared" si="81"/>
        <v>0</v>
      </c>
      <c r="AD115">
        <v>69.7</v>
      </c>
      <c r="AE115">
        <f t="shared" si="66"/>
        <v>1</v>
      </c>
      <c r="AF115">
        <f t="shared" si="82"/>
        <v>464</v>
      </c>
      <c r="AG115">
        <f t="shared" si="83"/>
        <v>200</v>
      </c>
      <c r="AH115">
        <f t="shared" si="69"/>
        <v>0</v>
      </c>
      <c r="AI115">
        <f t="shared" si="70"/>
        <v>9.1684048008323416</v>
      </c>
      <c r="AJ115">
        <f t="shared" si="71"/>
        <v>7.236621909296967</v>
      </c>
      <c r="AK115">
        <f t="shared" si="72"/>
        <v>13</v>
      </c>
      <c r="AL115">
        <f t="shared" si="84"/>
        <v>73</v>
      </c>
      <c r="AM115">
        <f t="shared" si="76"/>
        <v>0</v>
      </c>
      <c r="AN115">
        <f t="shared" si="78"/>
        <v>456.45</v>
      </c>
      <c r="AO115">
        <f t="shared" si="79"/>
        <v>402.75</v>
      </c>
      <c r="AP115">
        <f t="shared" si="85"/>
        <v>125</v>
      </c>
      <c r="AQ115">
        <f t="shared" si="80"/>
        <v>1</v>
      </c>
      <c r="AR115" s="4" t="str">
        <f t="shared" si="75"/>
        <v>Not OK</v>
      </c>
      <c r="AS115" s="7">
        <v>13.9</v>
      </c>
      <c r="AT115">
        <f t="shared" si="59"/>
        <v>1000</v>
      </c>
      <c r="AU115">
        <f>MIN(AT$8:AT165)</f>
        <v>29.9</v>
      </c>
      <c r="AV115">
        <f t="shared" si="60"/>
        <v>33.444816053511708</v>
      </c>
    </row>
    <row r="116" spans="2:48">
      <c r="B116" s="7" t="s">
        <v>61</v>
      </c>
      <c r="C116" s="7">
        <v>10.7</v>
      </c>
      <c r="D116" s="7">
        <v>1370</v>
      </c>
      <c r="E116" s="7">
        <v>19.100000000000001</v>
      </c>
      <c r="F116" s="7">
        <v>1070000</v>
      </c>
      <c r="G116" s="7">
        <v>17900</v>
      </c>
      <c r="H116" s="7">
        <v>27.9</v>
      </c>
      <c r="I116" s="7">
        <v>16.600000000000001</v>
      </c>
      <c r="J116" s="7">
        <v>32100</v>
      </c>
      <c r="K116" s="7">
        <v>7.7</v>
      </c>
      <c r="L116" s="7">
        <v>454000</v>
      </c>
      <c r="M116" s="7">
        <v>9650</v>
      </c>
      <c r="N116" s="7">
        <v>18.2</v>
      </c>
      <c r="O116" s="2">
        <v>16.600000000000001</v>
      </c>
      <c r="P116" s="7">
        <v>17500</v>
      </c>
      <c r="Q116" s="8">
        <v>7.7</v>
      </c>
      <c r="R116" s="7">
        <v>13.6</v>
      </c>
      <c r="S116" s="7">
        <v>0.495</v>
      </c>
      <c r="T116" s="2">
        <v>63.5</v>
      </c>
      <c r="U116" s="2">
        <v>88.9</v>
      </c>
      <c r="V116" s="3">
        <v>9.5299999999999994</v>
      </c>
      <c r="W116">
        <f t="shared" si="61"/>
        <v>1370</v>
      </c>
      <c r="X116">
        <f t="shared" si="77"/>
        <v>555.55500000000006</v>
      </c>
      <c r="Y116">
        <f t="shared" si="62"/>
        <v>1</v>
      </c>
      <c r="Z116">
        <f t="shared" si="63"/>
        <v>88.9</v>
      </c>
      <c r="AA116">
        <v>50</v>
      </c>
      <c r="AB116">
        <f t="shared" si="64"/>
        <v>1</v>
      </c>
      <c r="AC116">
        <f t="shared" si="81"/>
        <v>0</v>
      </c>
      <c r="AD116">
        <v>70.7</v>
      </c>
      <c r="AE116">
        <f t="shared" si="66"/>
        <v>1</v>
      </c>
      <c r="AF116">
        <f t="shared" si="82"/>
        <v>460</v>
      </c>
      <c r="AG116">
        <f t="shared" si="83"/>
        <v>200</v>
      </c>
      <c r="AH116">
        <f t="shared" si="69"/>
        <v>0</v>
      </c>
      <c r="AI116">
        <f t="shared" si="70"/>
        <v>9.3285485822306224</v>
      </c>
      <c r="AJ116">
        <f t="shared" si="71"/>
        <v>7.3630233959546301</v>
      </c>
      <c r="AK116">
        <f t="shared" si="72"/>
        <v>10.1</v>
      </c>
      <c r="AL116">
        <f t="shared" si="84"/>
        <v>73</v>
      </c>
      <c r="AM116">
        <f t="shared" si="76"/>
        <v>0</v>
      </c>
      <c r="AN116">
        <f t="shared" si="78"/>
        <v>349.35</v>
      </c>
      <c r="AO116">
        <f t="shared" si="79"/>
        <v>308.25</v>
      </c>
      <c r="AP116">
        <f t="shared" si="85"/>
        <v>125</v>
      </c>
      <c r="AQ116">
        <f t="shared" si="80"/>
        <v>1</v>
      </c>
      <c r="AR116" s="4" t="str">
        <f t="shared" si="75"/>
        <v>Not OK</v>
      </c>
      <c r="AS116" s="7">
        <v>10.7</v>
      </c>
      <c r="AT116">
        <f t="shared" si="59"/>
        <v>1000</v>
      </c>
      <c r="AU116">
        <f>MIN(AT$8:AT166)</f>
        <v>29.9</v>
      </c>
      <c r="AV116">
        <f t="shared" si="60"/>
        <v>33.444816053511708</v>
      </c>
    </row>
    <row r="117" spans="2:48">
      <c r="B117" s="7" t="s">
        <v>62</v>
      </c>
      <c r="C117" s="7">
        <v>9</v>
      </c>
      <c r="D117" s="7">
        <v>1150</v>
      </c>
      <c r="E117" s="7">
        <v>17.5</v>
      </c>
      <c r="F117" s="7">
        <v>916000</v>
      </c>
      <c r="G117" s="7">
        <v>15200</v>
      </c>
      <c r="H117" s="7">
        <v>28.2</v>
      </c>
      <c r="I117" s="7">
        <v>16.100000000000001</v>
      </c>
      <c r="J117" s="7">
        <v>27400</v>
      </c>
      <c r="K117" s="7">
        <v>6.5</v>
      </c>
      <c r="L117" s="7">
        <v>390000</v>
      </c>
      <c r="M117" s="7">
        <v>8210</v>
      </c>
      <c r="N117" s="7">
        <v>18.399999999999999</v>
      </c>
      <c r="O117" s="2">
        <v>16.100000000000001</v>
      </c>
      <c r="P117" s="7">
        <v>14700</v>
      </c>
      <c r="Q117" s="8">
        <v>6.5</v>
      </c>
      <c r="R117" s="7">
        <v>13.7</v>
      </c>
      <c r="S117" s="7">
        <v>0.5</v>
      </c>
      <c r="T117" s="2">
        <v>63.5</v>
      </c>
      <c r="U117" s="2">
        <v>88.9</v>
      </c>
      <c r="V117" s="3">
        <v>7.94</v>
      </c>
      <c r="W117">
        <f t="shared" si="61"/>
        <v>1150</v>
      </c>
      <c r="X117">
        <f t="shared" si="77"/>
        <v>555.55500000000006</v>
      </c>
      <c r="Y117">
        <f t="shared" si="62"/>
        <v>1</v>
      </c>
      <c r="Z117">
        <f t="shared" si="63"/>
        <v>88.9</v>
      </c>
      <c r="AA117">
        <v>50</v>
      </c>
      <c r="AB117">
        <f t="shared" si="64"/>
        <v>1</v>
      </c>
      <c r="AC117">
        <f t="shared" si="81"/>
        <v>0</v>
      </c>
      <c r="AD117">
        <v>71.7</v>
      </c>
      <c r="AE117">
        <f t="shared" si="66"/>
        <v>1</v>
      </c>
      <c r="AF117">
        <f t="shared" si="82"/>
        <v>457</v>
      </c>
      <c r="AG117">
        <f t="shared" si="83"/>
        <v>200</v>
      </c>
      <c r="AH117">
        <f t="shared" si="69"/>
        <v>0</v>
      </c>
      <c r="AI117">
        <f t="shared" si="70"/>
        <v>9.4514260542305681</v>
      </c>
      <c r="AJ117">
        <f t="shared" si="71"/>
        <v>7.4600105846041878</v>
      </c>
      <c r="AK117">
        <f t="shared" si="72"/>
        <v>8.6</v>
      </c>
      <c r="AL117">
        <f t="shared" si="84"/>
        <v>73</v>
      </c>
      <c r="AM117">
        <f t="shared" si="76"/>
        <v>0</v>
      </c>
      <c r="AN117">
        <f t="shared" si="78"/>
        <v>293.25</v>
      </c>
      <c r="AO117">
        <f t="shared" si="79"/>
        <v>258.75</v>
      </c>
      <c r="AP117">
        <f t="shared" si="85"/>
        <v>125</v>
      </c>
      <c r="AQ117">
        <f t="shared" si="80"/>
        <v>1</v>
      </c>
      <c r="AR117" s="4" t="str">
        <f t="shared" si="75"/>
        <v>Not OK</v>
      </c>
      <c r="AS117" s="7">
        <v>9</v>
      </c>
      <c r="AT117">
        <f t="shared" si="59"/>
        <v>1000</v>
      </c>
      <c r="AU117">
        <f>MIN(AT$8:AT167)</f>
        <v>29.9</v>
      </c>
      <c r="AV117">
        <f t="shared" si="60"/>
        <v>33.444816053511708</v>
      </c>
    </row>
    <row r="118" spans="2:48">
      <c r="B118" s="7" t="s">
        <v>63</v>
      </c>
      <c r="C118" s="7">
        <v>7.3</v>
      </c>
      <c r="D118" s="7">
        <v>935</v>
      </c>
      <c r="E118" s="7">
        <v>15.9</v>
      </c>
      <c r="F118" s="7">
        <v>753000</v>
      </c>
      <c r="G118" s="7">
        <v>12300</v>
      </c>
      <c r="H118" s="7">
        <v>28.4</v>
      </c>
      <c r="I118" s="7">
        <v>15.4</v>
      </c>
      <c r="J118" s="7">
        <v>22300</v>
      </c>
      <c r="K118" s="7">
        <v>5.26</v>
      </c>
      <c r="L118" s="7">
        <v>323000</v>
      </c>
      <c r="M118" s="7">
        <v>6720</v>
      </c>
      <c r="N118" s="7">
        <v>18.600000000000001</v>
      </c>
      <c r="O118" s="2">
        <v>15.4</v>
      </c>
      <c r="P118" s="7">
        <v>11900</v>
      </c>
      <c r="Q118" s="10">
        <v>5.26</v>
      </c>
      <c r="R118" s="7">
        <v>13.7</v>
      </c>
      <c r="S118" s="7">
        <v>0.504</v>
      </c>
      <c r="T118" s="2">
        <v>63.5</v>
      </c>
      <c r="U118" s="2">
        <v>88.9</v>
      </c>
      <c r="V118" s="3">
        <v>6.35</v>
      </c>
      <c r="W118">
        <f t="shared" si="61"/>
        <v>935</v>
      </c>
      <c r="X118">
        <f t="shared" si="77"/>
        <v>555.55500000000006</v>
      </c>
      <c r="Y118">
        <f t="shared" si="62"/>
        <v>1</v>
      </c>
      <c r="Z118">
        <f t="shared" si="63"/>
        <v>88.9</v>
      </c>
      <c r="AA118">
        <v>50</v>
      </c>
      <c r="AB118">
        <f t="shared" si="64"/>
        <v>1</v>
      </c>
      <c r="AC118">
        <f t="shared" si="81"/>
        <v>0</v>
      </c>
      <c r="AD118">
        <v>72.7</v>
      </c>
      <c r="AE118">
        <f t="shared" si="66"/>
        <v>1</v>
      </c>
      <c r="AF118">
        <f t="shared" si="82"/>
        <v>457</v>
      </c>
      <c r="AG118">
        <f t="shared" si="83"/>
        <v>200</v>
      </c>
      <c r="AH118">
        <f t="shared" si="69"/>
        <v>0</v>
      </c>
      <c r="AI118">
        <f t="shared" si="70"/>
        <v>9.4514260542305681</v>
      </c>
      <c r="AJ118">
        <f t="shared" si="71"/>
        <v>7.4600105846041878</v>
      </c>
      <c r="AK118">
        <f t="shared" si="72"/>
        <v>7</v>
      </c>
      <c r="AL118">
        <f t="shared" si="84"/>
        <v>73</v>
      </c>
      <c r="AM118">
        <f t="shared" si="76"/>
        <v>0</v>
      </c>
      <c r="AN118">
        <f t="shared" si="78"/>
        <v>238.43</v>
      </c>
      <c r="AO118">
        <f t="shared" si="79"/>
        <v>210.38</v>
      </c>
      <c r="AP118">
        <f t="shared" si="85"/>
        <v>125</v>
      </c>
      <c r="AQ118">
        <f t="shared" si="80"/>
        <v>1</v>
      </c>
      <c r="AR118" s="4" t="str">
        <f t="shared" si="75"/>
        <v>Not OK</v>
      </c>
      <c r="AS118" s="7">
        <v>7.3</v>
      </c>
      <c r="AT118">
        <f t="shared" si="59"/>
        <v>1000</v>
      </c>
      <c r="AU118">
        <f>MIN(AT$8:AT168)</f>
        <v>29.9</v>
      </c>
      <c r="AV118">
        <f t="shared" si="60"/>
        <v>33.444816053511708</v>
      </c>
    </row>
    <row r="119" spans="2:48">
      <c r="B119" s="7" t="s">
        <v>70</v>
      </c>
      <c r="C119" s="7">
        <v>12.6</v>
      </c>
      <c r="D119" s="7">
        <v>1610</v>
      </c>
      <c r="E119" s="7">
        <v>22.2</v>
      </c>
      <c r="F119" s="7">
        <v>862000</v>
      </c>
      <c r="G119" s="7">
        <v>16900</v>
      </c>
      <c r="H119" s="7">
        <v>23.1</v>
      </c>
      <c r="I119" s="7">
        <v>18.899999999999999</v>
      </c>
      <c r="J119" s="7">
        <v>30500</v>
      </c>
      <c r="K119" s="7">
        <v>10.6</v>
      </c>
      <c r="L119" s="7">
        <v>537000</v>
      </c>
      <c r="M119" s="7">
        <v>12100</v>
      </c>
      <c r="N119" s="7">
        <v>18.2</v>
      </c>
      <c r="O119" s="2">
        <v>18.899999999999999</v>
      </c>
      <c r="P119" s="7">
        <v>22000</v>
      </c>
      <c r="Q119" s="10">
        <v>10.6</v>
      </c>
      <c r="R119" s="7">
        <v>13.1</v>
      </c>
      <c r="S119" s="7">
        <v>0.66600000000000004</v>
      </c>
      <c r="T119" s="2">
        <v>63.5</v>
      </c>
      <c r="U119" s="2">
        <v>76.2</v>
      </c>
      <c r="V119" s="2">
        <v>12.7</v>
      </c>
      <c r="W119">
        <f t="shared" si="61"/>
        <v>1610</v>
      </c>
      <c r="X119">
        <f t="shared" si="77"/>
        <v>555.55500000000006</v>
      </c>
      <c r="Y119">
        <f t="shared" si="62"/>
        <v>1</v>
      </c>
      <c r="Z119">
        <f t="shared" si="63"/>
        <v>76.2</v>
      </c>
      <c r="AA119">
        <v>50</v>
      </c>
      <c r="AB119">
        <f t="shared" si="64"/>
        <v>1</v>
      </c>
      <c r="AC119">
        <f t="shared" si="81"/>
        <v>0</v>
      </c>
      <c r="AD119">
        <v>73.7</v>
      </c>
      <c r="AE119">
        <f t="shared" si="66"/>
        <v>1</v>
      </c>
      <c r="AF119">
        <f t="shared" si="82"/>
        <v>478</v>
      </c>
      <c r="AG119">
        <f t="shared" si="83"/>
        <v>200</v>
      </c>
      <c r="AH119">
        <f t="shared" si="69"/>
        <v>0</v>
      </c>
      <c r="AI119">
        <f t="shared" si="70"/>
        <v>8.6392083471928007</v>
      </c>
      <c r="AJ119">
        <f t="shared" si="71"/>
        <v>6.8189271484392782</v>
      </c>
      <c r="AK119">
        <f t="shared" si="72"/>
        <v>11</v>
      </c>
      <c r="AL119">
        <f t="shared" si="84"/>
        <v>73</v>
      </c>
      <c r="AM119">
        <f t="shared" si="76"/>
        <v>0</v>
      </c>
      <c r="AN119">
        <f t="shared" si="78"/>
        <v>410.55</v>
      </c>
      <c r="AO119">
        <f t="shared" si="79"/>
        <v>362.25</v>
      </c>
      <c r="AP119">
        <f t="shared" si="85"/>
        <v>125</v>
      </c>
      <c r="AQ119">
        <f t="shared" si="80"/>
        <v>1</v>
      </c>
      <c r="AR119" s="4" t="str">
        <f t="shared" si="75"/>
        <v>Not OK</v>
      </c>
      <c r="AS119" s="7">
        <v>12.6</v>
      </c>
      <c r="AT119">
        <f t="shared" si="59"/>
        <v>1000</v>
      </c>
      <c r="AU119">
        <f>MIN(AT$8:AT169)</f>
        <v>29.9</v>
      </c>
      <c r="AV119">
        <f t="shared" si="60"/>
        <v>33.444816053511708</v>
      </c>
    </row>
    <row r="120" spans="2:48">
      <c r="B120" s="7" t="s">
        <v>71</v>
      </c>
      <c r="C120" s="7">
        <v>11.3</v>
      </c>
      <c r="D120" s="7">
        <v>1430</v>
      </c>
      <c r="E120" s="7">
        <v>20.7</v>
      </c>
      <c r="F120" s="7">
        <v>778000</v>
      </c>
      <c r="G120" s="7">
        <v>15100</v>
      </c>
      <c r="H120" s="7">
        <v>23.3</v>
      </c>
      <c r="I120" s="7">
        <v>18.399999999999999</v>
      </c>
      <c r="J120" s="7">
        <v>27200</v>
      </c>
      <c r="K120" s="7">
        <v>9.4</v>
      </c>
      <c r="L120" s="7">
        <v>487000</v>
      </c>
      <c r="M120" s="7">
        <v>10700</v>
      </c>
      <c r="N120" s="7">
        <v>18.399999999999999</v>
      </c>
      <c r="O120" s="2">
        <v>18.399999999999999</v>
      </c>
      <c r="P120" s="7">
        <v>19500</v>
      </c>
      <c r="Q120" s="8">
        <v>9.4</v>
      </c>
      <c r="R120" s="7">
        <v>13.1</v>
      </c>
      <c r="S120" s="7">
        <v>0.67100000000000004</v>
      </c>
      <c r="T120" s="2">
        <v>63.5</v>
      </c>
      <c r="U120" s="2">
        <v>76.2</v>
      </c>
      <c r="V120" s="2">
        <v>11.1</v>
      </c>
      <c r="W120">
        <f t="shared" si="61"/>
        <v>1430</v>
      </c>
      <c r="X120">
        <f t="shared" si="77"/>
        <v>555.55500000000006</v>
      </c>
      <c r="Y120">
        <f t="shared" si="62"/>
        <v>1</v>
      </c>
      <c r="Z120">
        <f t="shared" si="63"/>
        <v>76.2</v>
      </c>
      <c r="AA120">
        <v>50</v>
      </c>
      <c r="AB120">
        <f t="shared" si="64"/>
        <v>1</v>
      </c>
      <c r="AC120">
        <f t="shared" si="81"/>
        <v>0</v>
      </c>
      <c r="AD120">
        <v>74.7</v>
      </c>
      <c r="AE120">
        <f t="shared" si="66"/>
        <v>1</v>
      </c>
      <c r="AF120">
        <f t="shared" si="82"/>
        <v>478</v>
      </c>
      <c r="AG120">
        <f t="shared" si="83"/>
        <v>200</v>
      </c>
      <c r="AH120">
        <f t="shared" si="69"/>
        <v>0</v>
      </c>
      <c r="AI120">
        <f t="shared" si="70"/>
        <v>8.6392083471928007</v>
      </c>
      <c r="AJ120">
        <f t="shared" si="71"/>
        <v>6.8189271484392782</v>
      </c>
      <c r="AK120">
        <f t="shared" si="72"/>
        <v>9.8000000000000007</v>
      </c>
      <c r="AL120">
        <f t="shared" si="84"/>
        <v>73</v>
      </c>
      <c r="AM120">
        <f t="shared" si="76"/>
        <v>0</v>
      </c>
      <c r="AN120">
        <f t="shared" si="78"/>
        <v>364.65</v>
      </c>
      <c r="AO120">
        <f t="shared" si="79"/>
        <v>321.75</v>
      </c>
      <c r="AP120">
        <f t="shared" si="85"/>
        <v>125</v>
      </c>
      <c r="AQ120">
        <f t="shared" si="80"/>
        <v>1</v>
      </c>
      <c r="AR120" s="4" t="str">
        <f t="shared" si="75"/>
        <v>Not OK</v>
      </c>
      <c r="AS120" s="7">
        <v>11.3</v>
      </c>
      <c r="AT120">
        <f t="shared" si="59"/>
        <v>1000</v>
      </c>
      <c r="AU120">
        <f>MIN(AT$8:AT170)</f>
        <v>29.9</v>
      </c>
      <c r="AV120">
        <f t="shared" si="60"/>
        <v>33.444816053511708</v>
      </c>
    </row>
    <row r="121" spans="2:48">
      <c r="B121" s="7" t="s">
        <v>72</v>
      </c>
      <c r="C121" s="7">
        <v>9.8000000000000007</v>
      </c>
      <c r="D121" s="7">
        <v>1250</v>
      </c>
      <c r="E121" s="7">
        <v>19.100000000000001</v>
      </c>
      <c r="F121" s="7">
        <v>687000.00000000012</v>
      </c>
      <c r="G121" s="7">
        <v>13200</v>
      </c>
      <c r="H121" s="7">
        <v>23.5</v>
      </c>
      <c r="I121" s="7">
        <v>17.8</v>
      </c>
      <c r="J121" s="7">
        <v>23800</v>
      </c>
      <c r="K121" s="7">
        <v>8.18</v>
      </c>
      <c r="L121" s="7">
        <v>429000</v>
      </c>
      <c r="M121" s="7">
        <v>9390</v>
      </c>
      <c r="N121" s="7">
        <v>18.600000000000001</v>
      </c>
      <c r="O121" s="2">
        <v>17.8</v>
      </c>
      <c r="P121" s="7">
        <v>16900</v>
      </c>
      <c r="Q121" s="10">
        <v>8.18</v>
      </c>
      <c r="R121" s="7">
        <v>13.1</v>
      </c>
      <c r="S121" s="7">
        <v>0.67500000000000004</v>
      </c>
      <c r="T121" s="2">
        <v>63.5</v>
      </c>
      <c r="U121" s="2">
        <v>76.2</v>
      </c>
      <c r="V121" s="3">
        <v>9.5299999999999994</v>
      </c>
      <c r="W121">
        <f t="shared" si="61"/>
        <v>1250</v>
      </c>
      <c r="X121">
        <f t="shared" si="77"/>
        <v>555.55500000000006</v>
      </c>
      <c r="Y121">
        <f t="shared" si="62"/>
        <v>1</v>
      </c>
      <c r="Z121">
        <f t="shared" si="63"/>
        <v>76.2</v>
      </c>
      <c r="AA121">
        <v>50</v>
      </c>
      <c r="AB121">
        <f t="shared" si="64"/>
        <v>1</v>
      </c>
      <c r="AC121">
        <f t="shared" si="81"/>
        <v>0</v>
      </c>
      <c r="AD121">
        <v>75.7</v>
      </c>
      <c r="AE121">
        <f t="shared" si="66"/>
        <v>1</v>
      </c>
      <c r="AF121">
        <f t="shared" si="82"/>
        <v>478</v>
      </c>
      <c r="AG121">
        <f t="shared" si="83"/>
        <v>200</v>
      </c>
      <c r="AH121">
        <f t="shared" si="69"/>
        <v>0</v>
      </c>
      <c r="AI121">
        <f t="shared" si="70"/>
        <v>8.6392083471928007</v>
      </c>
      <c r="AJ121">
        <f t="shared" si="71"/>
        <v>6.8189271484392782</v>
      </c>
      <c r="AK121">
        <f t="shared" si="72"/>
        <v>8.5</v>
      </c>
      <c r="AL121">
        <f t="shared" si="84"/>
        <v>73</v>
      </c>
      <c r="AM121">
        <f t="shared" si="76"/>
        <v>0</v>
      </c>
      <c r="AN121">
        <f t="shared" si="78"/>
        <v>318.75</v>
      </c>
      <c r="AO121">
        <f t="shared" si="79"/>
        <v>281.25</v>
      </c>
      <c r="AP121">
        <f t="shared" si="85"/>
        <v>125</v>
      </c>
      <c r="AQ121">
        <f t="shared" si="80"/>
        <v>1</v>
      </c>
      <c r="AR121" s="4" t="str">
        <f t="shared" si="75"/>
        <v>Not OK</v>
      </c>
      <c r="AS121" s="7">
        <v>9.8000000000000007</v>
      </c>
      <c r="AT121">
        <f t="shared" si="59"/>
        <v>1000</v>
      </c>
      <c r="AU121">
        <f>MIN(AT$8:AT171)</f>
        <v>29.9</v>
      </c>
      <c r="AV121">
        <f t="shared" si="60"/>
        <v>33.444816053511708</v>
      </c>
    </row>
    <row r="122" spans="2:48">
      <c r="B122" s="7" t="s">
        <v>73</v>
      </c>
      <c r="C122" s="7">
        <v>8.3000000000000007</v>
      </c>
      <c r="D122" s="7">
        <v>1050</v>
      </c>
      <c r="E122" s="7">
        <v>17.5</v>
      </c>
      <c r="F122" s="7">
        <v>587000</v>
      </c>
      <c r="G122" s="7">
        <v>11200</v>
      </c>
      <c r="H122" s="7">
        <v>23.7</v>
      </c>
      <c r="I122" s="7">
        <v>17.2</v>
      </c>
      <c r="J122" s="7">
        <v>20200</v>
      </c>
      <c r="K122" s="7">
        <v>6.91</v>
      </c>
      <c r="L122" s="7">
        <v>370000</v>
      </c>
      <c r="M122" s="7">
        <v>7980</v>
      </c>
      <c r="N122" s="7">
        <v>18.8</v>
      </c>
      <c r="O122" s="2">
        <v>17.2</v>
      </c>
      <c r="P122" s="7">
        <v>14300</v>
      </c>
      <c r="Q122" s="10">
        <v>6.91</v>
      </c>
      <c r="R122" s="7">
        <v>13.2</v>
      </c>
      <c r="S122" s="7">
        <v>0.67900000000000005</v>
      </c>
      <c r="T122" s="2">
        <v>63.5</v>
      </c>
      <c r="U122" s="2">
        <v>76.2</v>
      </c>
      <c r="V122" s="3">
        <v>7.94</v>
      </c>
      <c r="W122">
        <f t="shared" si="61"/>
        <v>1050</v>
      </c>
      <c r="X122">
        <f t="shared" si="77"/>
        <v>555.55500000000006</v>
      </c>
      <c r="Y122">
        <f t="shared" si="62"/>
        <v>1</v>
      </c>
      <c r="Z122">
        <f t="shared" si="63"/>
        <v>76.2</v>
      </c>
      <c r="AA122">
        <v>50</v>
      </c>
      <c r="AB122">
        <f t="shared" si="64"/>
        <v>1</v>
      </c>
      <c r="AC122">
        <f t="shared" si="81"/>
        <v>0</v>
      </c>
      <c r="AD122">
        <v>76.7</v>
      </c>
      <c r="AE122">
        <f t="shared" si="66"/>
        <v>1</v>
      </c>
      <c r="AF122">
        <f t="shared" si="82"/>
        <v>474</v>
      </c>
      <c r="AG122">
        <f t="shared" si="83"/>
        <v>200</v>
      </c>
      <c r="AH122">
        <f t="shared" si="69"/>
        <v>0</v>
      </c>
      <c r="AI122">
        <f t="shared" si="70"/>
        <v>8.7856330004094776</v>
      </c>
      <c r="AJ122">
        <f t="shared" si="71"/>
        <v>6.9345001272232007</v>
      </c>
      <c r="AK122">
        <f t="shared" si="72"/>
        <v>7.3</v>
      </c>
      <c r="AL122">
        <f t="shared" si="84"/>
        <v>73</v>
      </c>
      <c r="AM122">
        <f t="shared" si="76"/>
        <v>0</v>
      </c>
      <c r="AN122">
        <f t="shared" si="78"/>
        <v>267.75</v>
      </c>
      <c r="AO122">
        <f t="shared" si="79"/>
        <v>236.25</v>
      </c>
      <c r="AP122">
        <f t="shared" si="85"/>
        <v>125</v>
      </c>
      <c r="AQ122">
        <f t="shared" si="80"/>
        <v>1</v>
      </c>
      <c r="AR122" s="4" t="str">
        <f t="shared" si="75"/>
        <v>Not OK</v>
      </c>
      <c r="AS122" s="7">
        <v>8.3000000000000007</v>
      </c>
      <c r="AT122">
        <f t="shared" si="59"/>
        <v>1000</v>
      </c>
      <c r="AU122">
        <f>MIN(AT$8:AT172)</f>
        <v>29.9</v>
      </c>
      <c r="AV122">
        <f t="shared" si="60"/>
        <v>33.444816053511708</v>
      </c>
    </row>
    <row r="123" spans="2:48">
      <c r="B123" s="7" t="s">
        <v>74</v>
      </c>
      <c r="C123" s="7">
        <v>6.7</v>
      </c>
      <c r="D123" s="7">
        <v>852</v>
      </c>
      <c r="E123" s="7">
        <v>15.9</v>
      </c>
      <c r="F123" s="7">
        <v>483000</v>
      </c>
      <c r="G123" s="7">
        <v>9090</v>
      </c>
      <c r="H123" s="7">
        <v>23.9</v>
      </c>
      <c r="I123" s="7">
        <v>16.600000000000001</v>
      </c>
      <c r="J123" s="7">
        <v>16400</v>
      </c>
      <c r="K123" s="7">
        <v>5.59</v>
      </c>
      <c r="L123" s="7">
        <v>306000</v>
      </c>
      <c r="M123" s="7">
        <v>6510</v>
      </c>
      <c r="N123" s="7">
        <v>18.899999999999999</v>
      </c>
      <c r="O123" s="2">
        <v>16.600000000000001</v>
      </c>
      <c r="P123" s="7">
        <v>11600</v>
      </c>
      <c r="Q123" s="10">
        <v>5.59</v>
      </c>
      <c r="R123" s="7">
        <v>13.2</v>
      </c>
      <c r="S123" s="7">
        <v>0.68300000000000005</v>
      </c>
      <c r="T123" s="2">
        <v>63.5</v>
      </c>
      <c r="U123" s="2">
        <v>76.2</v>
      </c>
      <c r="V123" s="3">
        <v>6.35</v>
      </c>
      <c r="W123">
        <f t="shared" ref="W123:W135" si="86">D123</f>
        <v>852</v>
      </c>
      <c r="X123">
        <f t="shared" si="77"/>
        <v>555.55500000000006</v>
      </c>
      <c r="Y123">
        <f t="shared" ref="Y123:Y135" si="87">IF(W123&gt;X123,1,0)</f>
        <v>1</v>
      </c>
      <c r="Z123">
        <f t="shared" ref="Z123:Z135" si="88">U123</f>
        <v>76.2</v>
      </c>
      <c r="AA123">
        <v>50</v>
      </c>
      <c r="AB123">
        <f t="shared" ref="AB123:AB135" si="89">IF(Z123&gt;AA123,1,0)</f>
        <v>1</v>
      </c>
      <c r="AC123">
        <f t="shared" si="81"/>
        <v>0</v>
      </c>
      <c r="AD123">
        <v>77.7</v>
      </c>
      <c r="AE123">
        <f t="shared" ref="AE123:AE135" si="90">IF(AC123&gt;AD123,0,1)</f>
        <v>1</v>
      </c>
      <c r="AF123">
        <f t="shared" si="82"/>
        <v>474</v>
      </c>
      <c r="AG123">
        <f t="shared" si="83"/>
        <v>200</v>
      </c>
      <c r="AH123">
        <f t="shared" ref="AH123:AH135" si="91">IF(AF123&lt;AG123,1,0)</f>
        <v>0</v>
      </c>
      <c r="AI123">
        <f t="shared" ref="AI123:AI135" si="92">1973920.88/(AF123^2)</f>
        <v>8.7856330004094776</v>
      </c>
      <c r="AJ123">
        <f t="shared" ref="AJ123:AJ135" si="93">IF(AF123&gt;133,0.877*AI123,250*0.658^(250/AI123))*0.9</f>
        <v>6.9345001272232007</v>
      </c>
      <c r="AK123">
        <f t="shared" ref="AK123:AK135" si="94">ROUND((AJ123*D123)/1000,1)</f>
        <v>5.9</v>
      </c>
      <c r="AL123">
        <f t="shared" si="84"/>
        <v>73</v>
      </c>
      <c r="AM123">
        <f t="shared" si="76"/>
        <v>0</v>
      </c>
      <c r="AN123">
        <f t="shared" si="78"/>
        <v>217.26</v>
      </c>
      <c r="AO123">
        <f t="shared" si="79"/>
        <v>191.7</v>
      </c>
      <c r="AP123">
        <f t="shared" si="85"/>
        <v>125</v>
      </c>
      <c r="AQ123">
        <f t="shared" si="80"/>
        <v>1</v>
      </c>
      <c r="AR123" s="4" t="str">
        <f t="shared" ref="AR123:AR135" si="95">IF(SUM(Y123+AE123+AB123+AH123+AM123+AQ123)=6,"OK","Not OK")</f>
        <v>Not OK</v>
      </c>
      <c r="AS123" s="7">
        <v>6.7</v>
      </c>
      <c r="AT123">
        <f t="shared" ref="AT123:AT135" si="96">IF(SUM(Y123+AE123+AB123+AH123+AM123+AQ123)=6,AS123,1000)</f>
        <v>1000</v>
      </c>
      <c r="AU123">
        <f>MIN(AT$8:AT173)</f>
        <v>29.9</v>
      </c>
      <c r="AV123">
        <f t="shared" ref="AV123:AV135" si="97">AT123/AU123</f>
        <v>33.444816053511708</v>
      </c>
    </row>
    <row r="124" spans="2:48">
      <c r="B124" s="7" t="s">
        <v>75</v>
      </c>
      <c r="C124" s="7">
        <v>5.0999999999999996</v>
      </c>
      <c r="D124" s="7">
        <v>645</v>
      </c>
      <c r="E124" s="7">
        <v>14.3</v>
      </c>
      <c r="F124" s="7">
        <v>374000</v>
      </c>
      <c r="G124" s="7">
        <v>6930</v>
      </c>
      <c r="H124" s="7">
        <v>24.1</v>
      </c>
      <c r="I124" s="7">
        <v>15.9</v>
      </c>
      <c r="J124" s="7">
        <v>12500</v>
      </c>
      <c r="K124" s="7">
        <v>4.24</v>
      </c>
      <c r="L124" s="7">
        <v>236000</v>
      </c>
      <c r="M124" s="7">
        <v>4970</v>
      </c>
      <c r="N124" s="7">
        <v>19.100000000000001</v>
      </c>
      <c r="O124" s="2">
        <v>15.9</v>
      </c>
      <c r="P124" s="7">
        <v>8780</v>
      </c>
      <c r="Q124" s="10">
        <v>4.24</v>
      </c>
      <c r="R124" s="7">
        <v>13.2</v>
      </c>
      <c r="S124" s="7">
        <v>0.68700000000000006</v>
      </c>
      <c r="T124" s="2">
        <v>63.5</v>
      </c>
      <c r="U124" s="2">
        <v>76.2</v>
      </c>
      <c r="V124" s="3">
        <v>4.76</v>
      </c>
      <c r="W124">
        <f t="shared" si="86"/>
        <v>645</v>
      </c>
      <c r="X124">
        <f t="shared" si="77"/>
        <v>555.55500000000006</v>
      </c>
      <c r="Y124">
        <f t="shared" si="87"/>
        <v>1</v>
      </c>
      <c r="Z124">
        <f t="shared" si="88"/>
        <v>76.2</v>
      </c>
      <c r="AA124">
        <v>50</v>
      </c>
      <c r="AB124">
        <f t="shared" si="89"/>
        <v>1</v>
      </c>
      <c r="AC124">
        <f t="shared" ref="AC124:AC135" si="98">IF($B$5=1,ROUND(MAX(T124,U124)/V124,2),IF($B$5=4,ROUND(MAX(T124,U124)/V124,2),0))</f>
        <v>0</v>
      </c>
      <c r="AD124">
        <v>78.7</v>
      </c>
      <c r="AE124">
        <f t="shared" si="90"/>
        <v>1</v>
      </c>
      <c r="AF124">
        <f t="shared" ref="AF124:AF135" si="99">ROUND(MAX(1000*$B$2/R124,IF($B$2*1000/H124&gt;80,$B$2*1250/H124+32,$B$2*750/H124+72)),0)</f>
        <v>474</v>
      </c>
      <c r="AG124">
        <f t="shared" ref="AG124:AG135" si="100">IF($B$5=2,300,200)</f>
        <v>200</v>
      </c>
      <c r="AH124">
        <f t="shared" si="91"/>
        <v>0</v>
      </c>
      <c r="AI124">
        <f t="shared" si="92"/>
        <v>8.7856330004094776</v>
      </c>
      <c r="AJ124">
        <f t="shared" si="93"/>
        <v>6.9345001272232007</v>
      </c>
      <c r="AK124">
        <f t="shared" si="94"/>
        <v>4.5</v>
      </c>
      <c r="AL124">
        <f t="shared" ref="AL124:AL135" si="101">$B$3</f>
        <v>73</v>
      </c>
      <c r="AM124">
        <f t="shared" si="76"/>
        <v>0</v>
      </c>
      <c r="AN124">
        <f t="shared" si="78"/>
        <v>164.48</v>
      </c>
      <c r="AO124">
        <f t="shared" si="79"/>
        <v>145.13</v>
      </c>
      <c r="AP124">
        <f t="shared" ref="AP124:AP135" si="102">$B$4</f>
        <v>125</v>
      </c>
      <c r="AQ124">
        <f t="shared" si="80"/>
        <v>1</v>
      </c>
      <c r="AR124" s="4" t="str">
        <f t="shared" si="95"/>
        <v>Not OK</v>
      </c>
      <c r="AS124" s="7">
        <v>5.0999999999999996</v>
      </c>
      <c r="AT124">
        <f t="shared" si="96"/>
        <v>1000</v>
      </c>
      <c r="AU124">
        <f>MIN(AT$8:AT174)</f>
        <v>29.9</v>
      </c>
      <c r="AV124">
        <f t="shared" si="97"/>
        <v>33.444816053511708</v>
      </c>
    </row>
    <row r="125" spans="2:48">
      <c r="B125" s="7" t="s">
        <v>76</v>
      </c>
      <c r="C125" s="7">
        <v>11.5</v>
      </c>
      <c r="D125" s="7">
        <v>1460</v>
      </c>
      <c r="E125" s="7">
        <v>20.7</v>
      </c>
      <c r="F125" s="7">
        <v>799000</v>
      </c>
      <c r="G125" s="7">
        <v>16400</v>
      </c>
      <c r="H125" s="7">
        <v>23.4</v>
      </c>
      <c r="I125" s="7">
        <v>14.7</v>
      </c>
      <c r="J125" s="7">
        <v>29200</v>
      </c>
      <c r="K125" s="7">
        <v>9.58</v>
      </c>
      <c r="L125" s="7">
        <v>278000.00000000006</v>
      </c>
      <c r="M125" s="7">
        <v>7700</v>
      </c>
      <c r="N125" s="7">
        <v>13.8</v>
      </c>
      <c r="O125" s="2">
        <v>14.7</v>
      </c>
      <c r="P125" s="7">
        <v>14500</v>
      </c>
      <c r="Q125" s="10">
        <v>9.58</v>
      </c>
      <c r="R125" s="7">
        <v>10.8</v>
      </c>
      <c r="S125" s="7">
        <v>0.41299999999999998</v>
      </c>
      <c r="T125" s="2">
        <v>50.8</v>
      </c>
      <c r="U125" s="2">
        <v>76.2</v>
      </c>
      <c r="V125" s="2">
        <v>12.7</v>
      </c>
      <c r="W125">
        <f t="shared" si="86"/>
        <v>1460</v>
      </c>
      <c r="X125">
        <f t="shared" si="77"/>
        <v>555.55500000000006</v>
      </c>
      <c r="Y125">
        <f t="shared" si="87"/>
        <v>1</v>
      </c>
      <c r="Z125">
        <f t="shared" si="88"/>
        <v>76.2</v>
      </c>
      <c r="AA125">
        <v>50</v>
      </c>
      <c r="AB125">
        <f t="shared" si="89"/>
        <v>1</v>
      </c>
      <c r="AC125">
        <f t="shared" si="98"/>
        <v>0</v>
      </c>
      <c r="AD125">
        <v>79.7</v>
      </c>
      <c r="AE125">
        <f t="shared" si="90"/>
        <v>1</v>
      </c>
      <c r="AF125">
        <f t="shared" si="99"/>
        <v>580</v>
      </c>
      <c r="AG125">
        <f t="shared" si="100"/>
        <v>200</v>
      </c>
      <c r="AH125">
        <f t="shared" si="91"/>
        <v>0</v>
      </c>
      <c r="AI125">
        <f t="shared" si="92"/>
        <v>5.8677790725326986</v>
      </c>
      <c r="AJ125">
        <f t="shared" si="93"/>
        <v>4.6314380219500588</v>
      </c>
      <c r="AK125">
        <f t="shared" si="94"/>
        <v>6.8</v>
      </c>
      <c r="AL125">
        <f t="shared" si="101"/>
        <v>73</v>
      </c>
      <c r="AM125">
        <f t="shared" ref="AM125:AM135" si="103">IF(B$5=1,0,IF(B$5=4,0,IF(AK125&lt;AL125,0,1)))</f>
        <v>0</v>
      </c>
      <c r="AN125">
        <f t="shared" si="78"/>
        <v>372.3</v>
      </c>
      <c r="AO125">
        <f t="shared" si="79"/>
        <v>328.5</v>
      </c>
      <c r="AP125">
        <f t="shared" si="102"/>
        <v>125</v>
      </c>
      <c r="AQ125">
        <f t="shared" si="80"/>
        <v>1</v>
      </c>
      <c r="AR125" s="4" t="str">
        <f t="shared" si="95"/>
        <v>Not OK</v>
      </c>
      <c r="AS125" s="7">
        <v>11.5</v>
      </c>
      <c r="AT125">
        <f t="shared" si="96"/>
        <v>1000</v>
      </c>
      <c r="AU125">
        <f>MIN(AT$8:AT175)</f>
        <v>29.9</v>
      </c>
      <c r="AV125">
        <f t="shared" si="97"/>
        <v>33.444816053511708</v>
      </c>
    </row>
    <row r="126" spans="2:48">
      <c r="B126" s="7" t="s">
        <v>77</v>
      </c>
      <c r="C126" s="7">
        <v>8.8000000000000007</v>
      </c>
      <c r="D126" s="7">
        <v>1130</v>
      </c>
      <c r="E126" s="7">
        <v>17.5</v>
      </c>
      <c r="F126" s="7">
        <v>641000</v>
      </c>
      <c r="G126" s="7">
        <v>12800</v>
      </c>
      <c r="H126" s="7">
        <v>23.8</v>
      </c>
      <c r="I126" s="7">
        <v>13.6</v>
      </c>
      <c r="J126" s="7">
        <v>22800</v>
      </c>
      <c r="K126" s="7">
        <v>7.42</v>
      </c>
      <c r="L126" s="7">
        <v>224000</v>
      </c>
      <c r="M126" s="7">
        <v>6030</v>
      </c>
      <c r="N126" s="7">
        <v>14.1</v>
      </c>
      <c r="O126" s="2">
        <v>13.6</v>
      </c>
      <c r="P126" s="7">
        <v>11100</v>
      </c>
      <c r="Q126" s="10">
        <v>7.42</v>
      </c>
      <c r="R126" s="7">
        <v>10.8</v>
      </c>
      <c r="S126" s="7">
        <v>0.42599999999999999</v>
      </c>
      <c r="T126" s="2">
        <v>50.8</v>
      </c>
      <c r="U126" s="2">
        <v>76.2</v>
      </c>
      <c r="V126" s="3">
        <v>9.5299999999999994</v>
      </c>
      <c r="W126">
        <f t="shared" si="86"/>
        <v>1130</v>
      </c>
      <c r="X126">
        <f t="shared" si="77"/>
        <v>555.55500000000006</v>
      </c>
      <c r="Y126">
        <f t="shared" si="87"/>
        <v>1</v>
      </c>
      <c r="Z126">
        <f t="shared" si="88"/>
        <v>76.2</v>
      </c>
      <c r="AA126">
        <v>50</v>
      </c>
      <c r="AB126">
        <f t="shared" si="89"/>
        <v>1</v>
      </c>
      <c r="AC126">
        <f t="shared" si="98"/>
        <v>0</v>
      </c>
      <c r="AD126">
        <v>80.7</v>
      </c>
      <c r="AE126">
        <f t="shared" si="90"/>
        <v>1</v>
      </c>
      <c r="AF126">
        <f t="shared" si="99"/>
        <v>580</v>
      </c>
      <c r="AG126">
        <f t="shared" si="100"/>
        <v>200</v>
      </c>
      <c r="AH126">
        <f t="shared" si="91"/>
        <v>0</v>
      </c>
      <c r="AI126">
        <f t="shared" si="92"/>
        <v>5.8677790725326986</v>
      </c>
      <c r="AJ126">
        <f t="shared" si="93"/>
        <v>4.6314380219500588</v>
      </c>
      <c r="AK126">
        <f t="shared" si="94"/>
        <v>5.2</v>
      </c>
      <c r="AL126">
        <f t="shared" si="101"/>
        <v>73</v>
      </c>
      <c r="AM126">
        <f t="shared" si="103"/>
        <v>0</v>
      </c>
      <c r="AN126">
        <f t="shared" si="78"/>
        <v>288.14999999999998</v>
      </c>
      <c r="AO126">
        <f t="shared" si="79"/>
        <v>254.25</v>
      </c>
      <c r="AP126">
        <f t="shared" si="102"/>
        <v>125</v>
      </c>
      <c r="AQ126">
        <f t="shared" si="80"/>
        <v>1</v>
      </c>
      <c r="AR126" s="4" t="str">
        <f t="shared" si="95"/>
        <v>Not OK</v>
      </c>
      <c r="AS126" s="7">
        <v>8.8000000000000007</v>
      </c>
      <c r="AT126">
        <f t="shared" si="96"/>
        <v>1000</v>
      </c>
      <c r="AU126">
        <f>MIN(AT$8:AT176)</f>
        <v>29.9</v>
      </c>
      <c r="AV126">
        <f t="shared" si="97"/>
        <v>33.444816053511708</v>
      </c>
    </row>
    <row r="127" spans="2:48">
      <c r="B127" s="7" t="s">
        <v>78</v>
      </c>
      <c r="C127" s="7">
        <v>7.4</v>
      </c>
      <c r="D127" s="7">
        <v>955</v>
      </c>
      <c r="E127" s="7">
        <v>15.9</v>
      </c>
      <c r="F127" s="7">
        <v>549000</v>
      </c>
      <c r="G127" s="7">
        <v>10800</v>
      </c>
      <c r="H127" s="7">
        <v>24</v>
      </c>
      <c r="I127" s="7">
        <v>13</v>
      </c>
      <c r="J127" s="7">
        <v>19500</v>
      </c>
      <c r="K127" s="7">
        <v>6.27</v>
      </c>
      <c r="L127" s="7">
        <v>194000</v>
      </c>
      <c r="M127" s="7">
        <v>5150</v>
      </c>
      <c r="N127" s="7">
        <v>14.3</v>
      </c>
      <c r="O127" s="2">
        <v>13</v>
      </c>
      <c r="P127" s="7">
        <v>9370</v>
      </c>
      <c r="Q127" s="10">
        <v>6.27</v>
      </c>
      <c r="R127" s="7">
        <v>10.9</v>
      </c>
      <c r="S127" s="7">
        <v>0.432</v>
      </c>
      <c r="T127" s="2">
        <v>50.8</v>
      </c>
      <c r="U127" s="2">
        <v>76.2</v>
      </c>
      <c r="V127" s="3">
        <v>7.94</v>
      </c>
      <c r="W127">
        <f t="shared" si="86"/>
        <v>955</v>
      </c>
      <c r="X127">
        <f t="shared" si="77"/>
        <v>555.55500000000006</v>
      </c>
      <c r="Y127">
        <f t="shared" si="87"/>
        <v>1</v>
      </c>
      <c r="Z127">
        <f t="shared" si="88"/>
        <v>76.2</v>
      </c>
      <c r="AA127">
        <v>50</v>
      </c>
      <c r="AB127">
        <f t="shared" si="89"/>
        <v>1</v>
      </c>
      <c r="AC127">
        <f t="shared" si="98"/>
        <v>0</v>
      </c>
      <c r="AD127">
        <v>81.7</v>
      </c>
      <c r="AE127">
        <f t="shared" si="90"/>
        <v>1</v>
      </c>
      <c r="AF127">
        <f t="shared" si="99"/>
        <v>574</v>
      </c>
      <c r="AG127">
        <f t="shared" si="100"/>
        <v>200</v>
      </c>
      <c r="AH127">
        <f t="shared" si="91"/>
        <v>0</v>
      </c>
      <c r="AI127">
        <f t="shared" si="92"/>
        <v>5.9910915514331844</v>
      </c>
      <c r="AJ127">
        <f t="shared" si="93"/>
        <v>4.7287685615462127</v>
      </c>
      <c r="AK127">
        <f t="shared" si="94"/>
        <v>4.5</v>
      </c>
      <c r="AL127">
        <f t="shared" si="101"/>
        <v>73</v>
      </c>
      <c r="AM127">
        <f t="shared" si="103"/>
        <v>0</v>
      </c>
      <c r="AN127">
        <f t="shared" si="78"/>
        <v>243.53</v>
      </c>
      <c r="AO127">
        <f t="shared" si="79"/>
        <v>214.88</v>
      </c>
      <c r="AP127">
        <f t="shared" si="102"/>
        <v>125</v>
      </c>
      <c r="AQ127">
        <f t="shared" si="80"/>
        <v>1</v>
      </c>
      <c r="AR127" s="4" t="str">
        <f t="shared" si="95"/>
        <v>Not OK</v>
      </c>
      <c r="AS127" s="7">
        <v>7.4</v>
      </c>
      <c r="AT127">
        <f t="shared" si="96"/>
        <v>1000</v>
      </c>
      <c r="AU127">
        <f>MIN(AT$8:AT177)</f>
        <v>29.9</v>
      </c>
      <c r="AV127">
        <f t="shared" si="97"/>
        <v>33.444816053511708</v>
      </c>
    </row>
    <row r="128" spans="2:48">
      <c r="B128" s="7" t="s">
        <v>79</v>
      </c>
      <c r="C128" s="7">
        <v>6.1</v>
      </c>
      <c r="D128" s="7">
        <v>774</v>
      </c>
      <c r="E128" s="7">
        <v>14.3</v>
      </c>
      <c r="F128" s="7">
        <v>454000</v>
      </c>
      <c r="G128" s="7">
        <v>8870</v>
      </c>
      <c r="H128" s="7">
        <v>24.2</v>
      </c>
      <c r="I128" s="7">
        <v>12.4</v>
      </c>
      <c r="J128" s="7">
        <v>15900</v>
      </c>
      <c r="K128" s="7">
        <v>5.08</v>
      </c>
      <c r="L128" s="7">
        <v>162000</v>
      </c>
      <c r="M128" s="7">
        <v>4230</v>
      </c>
      <c r="N128" s="7">
        <v>14.5</v>
      </c>
      <c r="O128" s="2">
        <v>12.4</v>
      </c>
      <c r="P128" s="7">
        <v>7590</v>
      </c>
      <c r="Q128" s="10">
        <v>5.08</v>
      </c>
      <c r="R128" s="7">
        <v>10.9</v>
      </c>
      <c r="S128" s="7">
        <v>0.437</v>
      </c>
      <c r="T128" s="2">
        <v>50.8</v>
      </c>
      <c r="U128" s="2">
        <v>76.2</v>
      </c>
      <c r="V128" s="3">
        <v>6.35</v>
      </c>
      <c r="W128">
        <f t="shared" si="86"/>
        <v>774</v>
      </c>
      <c r="X128">
        <f t="shared" si="77"/>
        <v>555.55500000000006</v>
      </c>
      <c r="Y128">
        <f t="shared" si="87"/>
        <v>1</v>
      </c>
      <c r="Z128">
        <f t="shared" si="88"/>
        <v>76.2</v>
      </c>
      <c r="AA128">
        <v>50</v>
      </c>
      <c r="AB128">
        <f t="shared" si="89"/>
        <v>1</v>
      </c>
      <c r="AC128">
        <f t="shared" si="98"/>
        <v>0</v>
      </c>
      <c r="AD128">
        <v>82.7</v>
      </c>
      <c r="AE128">
        <f t="shared" si="90"/>
        <v>1</v>
      </c>
      <c r="AF128">
        <f t="shared" si="99"/>
        <v>574</v>
      </c>
      <c r="AG128">
        <f t="shared" si="100"/>
        <v>200</v>
      </c>
      <c r="AH128">
        <f t="shared" si="91"/>
        <v>0</v>
      </c>
      <c r="AI128">
        <f t="shared" si="92"/>
        <v>5.9910915514331844</v>
      </c>
      <c r="AJ128">
        <f t="shared" si="93"/>
        <v>4.7287685615462127</v>
      </c>
      <c r="AK128">
        <f t="shared" si="94"/>
        <v>3.7</v>
      </c>
      <c r="AL128">
        <f t="shared" si="101"/>
        <v>73</v>
      </c>
      <c r="AM128">
        <f t="shared" si="103"/>
        <v>0</v>
      </c>
      <c r="AN128">
        <f t="shared" si="78"/>
        <v>197.37</v>
      </c>
      <c r="AO128">
        <f t="shared" si="79"/>
        <v>174.15</v>
      </c>
      <c r="AP128">
        <f t="shared" si="102"/>
        <v>125</v>
      </c>
      <c r="AQ128">
        <f t="shared" si="80"/>
        <v>1</v>
      </c>
      <c r="AR128" s="4" t="str">
        <f t="shared" si="95"/>
        <v>Not OK</v>
      </c>
      <c r="AS128" s="7">
        <v>6.1</v>
      </c>
      <c r="AT128">
        <f t="shared" si="96"/>
        <v>1000</v>
      </c>
      <c r="AU128">
        <f>MIN(AT$8:AT178)</f>
        <v>29.9</v>
      </c>
      <c r="AV128">
        <f t="shared" si="97"/>
        <v>33.444816053511708</v>
      </c>
    </row>
    <row r="129" spans="2:48">
      <c r="B129" s="7" t="s">
        <v>80</v>
      </c>
      <c r="C129" s="7">
        <v>4.5999999999999996</v>
      </c>
      <c r="D129" s="7">
        <v>592</v>
      </c>
      <c r="E129" s="7">
        <v>12.7</v>
      </c>
      <c r="F129" s="7">
        <v>353000</v>
      </c>
      <c r="G129" s="7">
        <v>6780</v>
      </c>
      <c r="H129" s="7">
        <v>24.4</v>
      </c>
      <c r="I129" s="7">
        <v>11.7</v>
      </c>
      <c r="J129" s="7">
        <v>12200</v>
      </c>
      <c r="K129" s="7">
        <v>3.89</v>
      </c>
      <c r="L129" s="7">
        <v>127000</v>
      </c>
      <c r="M129" s="7">
        <v>3240</v>
      </c>
      <c r="N129" s="7">
        <v>14.7</v>
      </c>
      <c r="O129" s="2">
        <v>11.7</v>
      </c>
      <c r="P129" s="7">
        <v>5750</v>
      </c>
      <c r="Q129" s="10">
        <v>3.89</v>
      </c>
      <c r="R129" s="7">
        <v>11</v>
      </c>
      <c r="S129" s="7">
        <v>0.442</v>
      </c>
      <c r="T129" s="2">
        <v>50.8</v>
      </c>
      <c r="U129" s="2">
        <v>76.2</v>
      </c>
      <c r="V129" s="3">
        <v>4.76</v>
      </c>
      <c r="W129">
        <f t="shared" si="86"/>
        <v>592</v>
      </c>
      <c r="X129">
        <f t="shared" si="77"/>
        <v>555.55500000000006</v>
      </c>
      <c r="Y129">
        <f t="shared" si="87"/>
        <v>1</v>
      </c>
      <c r="Z129">
        <f t="shared" si="88"/>
        <v>76.2</v>
      </c>
      <c r="AA129">
        <v>50</v>
      </c>
      <c r="AB129">
        <f t="shared" si="89"/>
        <v>1</v>
      </c>
      <c r="AC129">
        <f t="shared" si="98"/>
        <v>0</v>
      </c>
      <c r="AD129">
        <v>83.7</v>
      </c>
      <c r="AE129">
        <f t="shared" si="90"/>
        <v>1</v>
      </c>
      <c r="AF129">
        <f t="shared" si="99"/>
        <v>569</v>
      </c>
      <c r="AG129">
        <f t="shared" si="100"/>
        <v>200</v>
      </c>
      <c r="AH129">
        <f t="shared" si="91"/>
        <v>0</v>
      </c>
      <c r="AI129">
        <f t="shared" si="92"/>
        <v>6.0968457596807522</v>
      </c>
      <c r="AJ129">
        <f t="shared" si="93"/>
        <v>4.8122403581160178</v>
      </c>
      <c r="AK129">
        <f t="shared" si="94"/>
        <v>2.8</v>
      </c>
      <c r="AL129">
        <f t="shared" si="101"/>
        <v>73</v>
      </c>
      <c r="AM129">
        <f t="shared" si="103"/>
        <v>0</v>
      </c>
      <c r="AN129">
        <f t="shared" si="78"/>
        <v>150.96</v>
      </c>
      <c r="AO129">
        <f t="shared" si="79"/>
        <v>133.19999999999999</v>
      </c>
      <c r="AP129">
        <f t="shared" si="102"/>
        <v>125</v>
      </c>
      <c r="AQ129">
        <f t="shared" si="80"/>
        <v>1</v>
      </c>
      <c r="AR129" s="4" t="str">
        <f t="shared" si="95"/>
        <v>Not OK</v>
      </c>
      <c r="AS129" s="7">
        <v>4.5999999999999996</v>
      </c>
      <c r="AT129">
        <f t="shared" si="96"/>
        <v>1000</v>
      </c>
      <c r="AU129">
        <f>MIN(AT$8:AT179)</f>
        <v>29.9</v>
      </c>
      <c r="AV129">
        <f t="shared" si="97"/>
        <v>33.444816053511708</v>
      </c>
    </row>
    <row r="130" spans="2:48">
      <c r="B130" s="7" t="s">
        <v>86</v>
      </c>
      <c r="C130" s="7">
        <v>7.9</v>
      </c>
      <c r="D130" s="7">
        <v>1000</v>
      </c>
      <c r="E130" s="7">
        <v>15.9</v>
      </c>
      <c r="F130" s="7">
        <v>380000</v>
      </c>
      <c r="G130" s="7">
        <v>8950</v>
      </c>
      <c r="H130" s="7">
        <v>19.5</v>
      </c>
      <c r="I130" s="7">
        <v>14.7</v>
      </c>
      <c r="J130" s="7">
        <v>16100.000000000002</v>
      </c>
      <c r="K130" s="7">
        <v>7.87</v>
      </c>
      <c r="L130" s="7">
        <v>214000</v>
      </c>
      <c r="M130" s="7">
        <v>5920</v>
      </c>
      <c r="N130" s="7">
        <v>14.6</v>
      </c>
      <c r="O130" s="2">
        <v>14.7</v>
      </c>
      <c r="P130" s="7">
        <v>10800</v>
      </c>
      <c r="Q130" s="10">
        <v>7.87</v>
      </c>
      <c r="R130" s="7">
        <v>10.6</v>
      </c>
      <c r="S130" s="7">
        <v>0.61199999999999999</v>
      </c>
      <c r="T130" s="2">
        <v>50.8</v>
      </c>
      <c r="U130" s="2">
        <v>63.5</v>
      </c>
      <c r="V130" s="3">
        <v>9.5299999999999994</v>
      </c>
      <c r="W130">
        <f t="shared" si="86"/>
        <v>1000</v>
      </c>
      <c r="X130">
        <f t="shared" si="77"/>
        <v>555.55500000000006</v>
      </c>
      <c r="Y130">
        <f t="shared" si="87"/>
        <v>1</v>
      </c>
      <c r="Z130">
        <f t="shared" si="88"/>
        <v>63.5</v>
      </c>
      <c r="AA130">
        <v>50</v>
      </c>
      <c r="AB130">
        <f t="shared" si="89"/>
        <v>1</v>
      </c>
      <c r="AC130">
        <f t="shared" si="98"/>
        <v>0</v>
      </c>
      <c r="AD130">
        <v>84.7</v>
      </c>
      <c r="AE130">
        <f t="shared" si="90"/>
        <v>1</v>
      </c>
      <c r="AF130">
        <f t="shared" si="99"/>
        <v>591</v>
      </c>
      <c r="AG130">
        <f t="shared" si="100"/>
        <v>200</v>
      </c>
      <c r="AH130">
        <f t="shared" si="91"/>
        <v>0</v>
      </c>
      <c r="AI130">
        <f t="shared" si="92"/>
        <v>5.6513834992455925</v>
      </c>
      <c r="AJ130">
        <f t="shared" si="93"/>
        <v>4.4606369959545464</v>
      </c>
      <c r="AK130">
        <f t="shared" si="94"/>
        <v>4.5</v>
      </c>
      <c r="AL130">
        <f t="shared" si="101"/>
        <v>73</v>
      </c>
      <c r="AM130">
        <f t="shared" si="103"/>
        <v>0</v>
      </c>
      <c r="AN130">
        <f t="shared" si="78"/>
        <v>255</v>
      </c>
      <c r="AO130">
        <f t="shared" si="79"/>
        <v>225</v>
      </c>
      <c r="AP130">
        <f t="shared" si="102"/>
        <v>125</v>
      </c>
      <c r="AQ130">
        <f t="shared" si="80"/>
        <v>1</v>
      </c>
      <c r="AR130" s="4" t="str">
        <f t="shared" si="95"/>
        <v>Not OK</v>
      </c>
      <c r="AS130" s="7">
        <v>7.9</v>
      </c>
      <c r="AT130">
        <f t="shared" si="96"/>
        <v>1000</v>
      </c>
      <c r="AU130">
        <f>MIN(AT$8:AT180)</f>
        <v>29.9</v>
      </c>
      <c r="AV130">
        <f t="shared" si="97"/>
        <v>33.444816053511708</v>
      </c>
    </row>
    <row r="131" spans="2:48">
      <c r="B131" s="7" t="s">
        <v>87</v>
      </c>
      <c r="C131" s="7">
        <v>6.7</v>
      </c>
      <c r="D131" s="7">
        <v>852</v>
      </c>
      <c r="E131" s="7">
        <v>14.3</v>
      </c>
      <c r="F131" s="7">
        <v>329000</v>
      </c>
      <c r="G131" s="7">
        <v>7620</v>
      </c>
      <c r="H131" s="7">
        <v>19.7</v>
      </c>
      <c r="I131" s="7">
        <v>14.1</v>
      </c>
      <c r="J131" s="7">
        <v>13700</v>
      </c>
      <c r="K131" s="7">
        <v>6.71</v>
      </c>
      <c r="L131" s="7">
        <v>186000</v>
      </c>
      <c r="M131" s="7">
        <v>5060</v>
      </c>
      <c r="N131" s="7">
        <v>14.8</v>
      </c>
      <c r="O131" s="2">
        <v>14.1</v>
      </c>
      <c r="P131" s="7">
        <v>9130</v>
      </c>
      <c r="Q131" s="10">
        <v>6.71</v>
      </c>
      <c r="R131" s="7">
        <v>10.7</v>
      </c>
      <c r="S131" s="7">
        <v>0.61799999999999999</v>
      </c>
      <c r="T131" s="2">
        <v>50.8</v>
      </c>
      <c r="U131" s="2">
        <v>63.5</v>
      </c>
      <c r="V131" s="3">
        <v>7.94</v>
      </c>
      <c r="W131">
        <f t="shared" si="86"/>
        <v>852</v>
      </c>
      <c r="X131">
        <f t="shared" si="77"/>
        <v>555.55500000000006</v>
      </c>
      <c r="Y131">
        <f t="shared" si="87"/>
        <v>1</v>
      </c>
      <c r="Z131">
        <f t="shared" si="88"/>
        <v>63.5</v>
      </c>
      <c r="AA131">
        <v>50</v>
      </c>
      <c r="AB131">
        <f t="shared" si="89"/>
        <v>1</v>
      </c>
      <c r="AC131">
        <f t="shared" si="98"/>
        <v>0</v>
      </c>
      <c r="AD131">
        <v>85.7</v>
      </c>
      <c r="AE131">
        <f t="shared" si="90"/>
        <v>1</v>
      </c>
      <c r="AF131">
        <f t="shared" si="99"/>
        <v>585</v>
      </c>
      <c r="AG131">
        <f t="shared" si="100"/>
        <v>200</v>
      </c>
      <c r="AH131">
        <f t="shared" si="91"/>
        <v>0</v>
      </c>
      <c r="AI131">
        <f t="shared" si="92"/>
        <v>5.7679038059756005</v>
      </c>
      <c r="AJ131">
        <f t="shared" si="93"/>
        <v>4.5526064740565415</v>
      </c>
      <c r="AK131">
        <f t="shared" si="94"/>
        <v>3.9</v>
      </c>
      <c r="AL131">
        <f t="shared" si="101"/>
        <v>73</v>
      </c>
      <c r="AM131">
        <f t="shared" si="103"/>
        <v>0</v>
      </c>
      <c r="AN131">
        <f t="shared" si="78"/>
        <v>217.26</v>
      </c>
      <c r="AO131">
        <f t="shared" si="79"/>
        <v>191.7</v>
      </c>
      <c r="AP131">
        <f t="shared" si="102"/>
        <v>125</v>
      </c>
      <c r="AQ131">
        <f t="shared" si="80"/>
        <v>1</v>
      </c>
      <c r="AR131" s="4" t="str">
        <f t="shared" si="95"/>
        <v>Not OK</v>
      </c>
      <c r="AS131" s="7">
        <v>6.7</v>
      </c>
      <c r="AT131">
        <f t="shared" si="96"/>
        <v>1000</v>
      </c>
      <c r="AU131">
        <f>MIN(AT$8:AT181)</f>
        <v>29.9</v>
      </c>
      <c r="AV131">
        <f t="shared" si="97"/>
        <v>33.444816053511708</v>
      </c>
    </row>
    <row r="132" spans="2:48">
      <c r="B132" s="7" t="s">
        <v>88</v>
      </c>
      <c r="C132" s="7">
        <v>5.4</v>
      </c>
      <c r="D132" s="7">
        <v>690</v>
      </c>
      <c r="E132" s="7">
        <v>12.7</v>
      </c>
      <c r="F132" s="7">
        <v>273000</v>
      </c>
      <c r="G132" s="7">
        <v>6240</v>
      </c>
      <c r="H132" s="7">
        <v>19.899999999999999</v>
      </c>
      <c r="I132" s="7">
        <v>13.5</v>
      </c>
      <c r="J132" s="7">
        <v>11300</v>
      </c>
      <c r="K132" s="7">
        <v>5.44</v>
      </c>
      <c r="L132" s="7">
        <v>155000</v>
      </c>
      <c r="M132" s="7">
        <v>4150</v>
      </c>
      <c r="N132" s="7">
        <v>15</v>
      </c>
      <c r="O132" s="2">
        <v>13.5</v>
      </c>
      <c r="P132" s="7">
        <v>7440</v>
      </c>
      <c r="Q132" s="10">
        <v>5.44</v>
      </c>
      <c r="R132" s="7">
        <v>10.7</v>
      </c>
      <c r="S132" s="7">
        <v>0.624</v>
      </c>
      <c r="T132" s="2">
        <v>50.8</v>
      </c>
      <c r="U132" s="2">
        <v>63.5</v>
      </c>
      <c r="V132" s="3">
        <v>6.35</v>
      </c>
      <c r="W132">
        <f t="shared" si="86"/>
        <v>690</v>
      </c>
      <c r="X132">
        <f t="shared" si="77"/>
        <v>555.55500000000006</v>
      </c>
      <c r="Y132">
        <f t="shared" si="87"/>
        <v>1</v>
      </c>
      <c r="Z132">
        <f t="shared" si="88"/>
        <v>63.5</v>
      </c>
      <c r="AA132">
        <v>50</v>
      </c>
      <c r="AB132">
        <f t="shared" si="89"/>
        <v>1</v>
      </c>
      <c r="AC132">
        <f t="shared" si="98"/>
        <v>0</v>
      </c>
      <c r="AD132">
        <v>86.7</v>
      </c>
      <c r="AE132">
        <f t="shared" si="90"/>
        <v>1</v>
      </c>
      <c r="AF132">
        <f t="shared" si="99"/>
        <v>585</v>
      </c>
      <c r="AG132">
        <f t="shared" si="100"/>
        <v>200</v>
      </c>
      <c r="AH132">
        <f t="shared" si="91"/>
        <v>0</v>
      </c>
      <c r="AI132">
        <f t="shared" si="92"/>
        <v>5.7679038059756005</v>
      </c>
      <c r="AJ132">
        <f t="shared" si="93"/>
        <v>4.5526064740565415</v>
      </c>
      <c r="AK132">
        <f t="shared" si="94"/>
        <v>3.1</v>
      </c>
      <c r="AL132">
        <f t="shared" si="101"/>
        <v>73</v>
      </c>
      <c r="AM132">
        <f t="shared" si="103"/>
        <v>0</v>
      </c>
      <c r="AN132">
        <f t="shared" si="78"/>
        <v>175.95</v>
      </c>
      <c r="AO132">
        <f t="shared" si="79"/>
        <v>155.25</v>
      </c>
      <c r="AP132">
        <f t="shared" si="102"/>
        <v>125</v>
      </c>
      <c r="AQ132">
        <f t="shared" si="80"/>
        <v>1</v>
      </c>
      <c r="AR132" s="4" t="str">
        <f t="shared" si="95"/>
        <v>Not OK</v>
      </c>
      <c r="AS132" s="7">
        <v>5.4</v>
      </c>
      <c r="AT132">
        <f t="shared" si="96"/>
        <v>1000</v>
      </c>
      <c r="AU132">
        <f>MIN(AT$8:AT182)</f>
        <v>29.9</v>
      </c>
      <c r="AV132">
        <f t="shared" si="97"/>
        <v>33.444816053511708</v>
      </c>
    </row>
    <row r="133" spans="2:48">
      <c r="B133" s="7" t="s">
        <v>89</v>
      </c>
      <c r="C133" s="7">
        <v>4.2</v>
      </c>
      <c r="D133" s="7">
        <v>528</v>
      </c>
      <c r="E133" s="7">
        <v>11.1</v>
      </c>
      <c r="F133" s="7">
        <v>213000</v>
      </c>
      <c r="G133" s="7">
        <v>4800</v>
      </c>
      <c r="H133" s="7">
        <v>20.100000000000001</v>
      </c>
      <c r="I133" s="7">
        <v>12.9</v>
      </c>
      <c r="J133" s="7">
        <v>8670</v>
      </c>
      <c r="K133" s="7">
        <v>4.17</v>
      </c>
      <c r="L133" s="7">
        <v>122000</v>
      </c>
      <c r="M133" s="7">
        <v>3200</v>
      </c>
      <c r="N133" s="7">
        <v>15.2</v>
      </c>
      <c r="O133" s="2">
        <v>12.9</v>
      </c>
      <c r="P133" s="7">
        <v>5690</v>
      </c>
      <c r="Q133" s="10">
        <v>4.17</v>
      </c>
      <c r="R133" s="7">
        <v>10.8</v>
      </c>
      <c r="S133" s="7">
        <v>0.628</v>
      </c>
      <c r="T133" s="2">
        <v>50.8</v>
      </c>
      <c r="U133" s="2">
        <v>63.5</v>
      </c>
      <c r="V133" s="3">
        <v>4.76</v>
      </c>
      <c r="W133">
        <f t="shared" si="86"/>
        <v>528</v>
      </c>
      <c r="X133">
        <f t="shared" si="77"/>
        <v>555.55500000000006</v>
      </c>
      <c r="Y133">
        <f t="shared" si="87"/>
        <v>0</v>
      </c>
      <c r="Z133">
        <f t="shared" si="88"/>
        <v>63.5</v>
      </c>
      <c r="AA133">
        <v>50</v>
      </c>
      <c r="AB133">
        <f t="shared" si="89"/>
        <v>1</v>
      </c>
      <c r="AC133">
        <f t="shared" si="98"/>
        <v>0</v>
      </c>
      <c r="AD133">
        <v>87.7</v>
      </c>
      <c r="AE133">
        <f t="shared" si="90"/>
        <v>1</v>
      </c>
      <c r="AF133">
        <f t="shared" si="99"/>
        <v>580</v>
      </c>
      <c r="AG133">
        <f t="shared" si="100"/>
        <v>200</v>
      </c>
      <c r="AH133">
        <f t="shared" si="91"/>
        <v>0</v>
      </c>
      <c r="AI133">
        <f t="shared" si="92"/>
        <v>5.8677790725326986</v>
      </c>
      <c r="AJ133">
        <f t="shared" si="93"/>
        <v>4.6314380219500588</v>
      </c>
      <c r="AK133">
        <f t="shared" si="94"/>
        <v>2.4</v>
      </c>
      <c r="AL133">
        <f t="shared" si="101"/>
        <v>73</v>
      </c>
      <c r="AM133">
        <f t="shared" si="103"/>
        <v>0</v>
      </c>
      <c r="AN133">
        <f t="shared" si="78"/>
        <v>134.63999999999999</v>
      </c>
      <c r="AO133">
        <f t="shared" si="79"/>
        <v>118.8</v>
      </c>
      <c r="AP133">
        <f t="shared" si="102"/>
        <v>125</v>
      </c>
      <c r="AQ133">
        <f t="shared" si="80"/>
        <v>0</v>
      </c>
      <c r="AR133" s="4" t="str">
        <f t="shared" si="95"/>
        <v>Not OK</v>
      </c>
      <c r="AS133" s="7">
        <v>4.2</v>
      </c>
      <c r="AT133">
        <f t="shared" si="96"/>
        <v>1000</v>
      </c>
      <c r="AU133">
        <f>MIN(AT$8:AT183)</f>
        <v>29.9</v>
      </c>
      <c r="AV133">
        <f t="shared" si="97"/>
        <v>33.444816053511708</v>
      </c>
    </row>
    <row r="134" spans="2:48">
      <c r="B134" s="7" t="s">
        <v>90</v>
      </c>
      <c r="C134" s="7">
        <v>4.8</v>
      </c>
      <c r="D134" s="7">
        <v>611</v>
      </c>
      <c r="E134" s="7">
        <v>12.7</v>
      </c>
      <c r="F134" s="7">
        <v>247000</v>
      </c>
      <c r="G134" s="7">
        <v>5960</v>
      </c>
      <c r="H134" s="7">
        <v>20.100000000000001</v>
      </c>
      <c r="I134" s="7">
        <v>9.4499999999999993</v>
      </c>
      <c r="J134" s="7">
        <v>10600</v>
      </c>
      <c r="K134" s="7">
        <v>4.8</v>
      </c>
      <c r="L134" s="7">
        <v>66600.000000000015</v>
      </c>
      <c r="M134" s="7">
        <v>2330</v>
      </c>
      <c r="N134" s="7">
        <v>10.4</v>
      </c>
      <c r="O134" s="3">
        <v>9.4499999999999993</v>
      </c>
      <c r="P134" s="7">
        <v>4280</v>
      </c>
      <c r="Q134" s="8">
        <v>4.8</v>
      </c>
      <c r="R134" s="7">
        <v>8.15</v>
      </c>
      <c r="S134" s="7">
        <v>0.35399999999999998</v>
      </c>
      <c r="T134" s="2">
        <v>38.1</v>
      </c>
      <c r="U134" s="2">
        <v>63.5</v>
      </c>
      <c r="V134" s="3">
        <v>6.35</v>
      </c>
      <c r="W134">
        <f t="shared" si="86"/>
        <v>611</v>
      </c>
      <c r="X134">
        <f t="shared" si="77"/>
        <v>555.55500000000006</v>
      </c>
      <c r="Y134">
        <f t="shared" si="87"/>
        <v>1</v>
      </c>
      <c r="Z134">
        <f t="shared" si="88"/>
        <v>63.5</v>
      </c>
      <c r="AA134">
        <v>50</v>
      </c>
      <c r="AB134">
        <f t="shared" si="89"/>
        <v>1</v>
      </c>
      <c r="AC134">
        <f t="shared" si="98"/>
        <v>0</v>
      </c>
      <c r="AD134">
        <v>88.7</v>
      </c>
      <c r="AE134">
        <f t="shared" si="90"/>
        <v>1</v>
      </c>
      <c r="AF134">
        <f t="shared" si="99"/>
        <v>768</v>
      </c>
      <c r="AG134">
        <f t="shared" si="100"/>
        <v>200</v>
      </c>
      <c r="AH134">
        <f t="shared" si="91"/>
        <v>0</v>
      </c>
      <c r="AI134">
        <f t="shared" si="92"/>
        <v>3.3466269259982635</v>
      </c>
      <c r="AJ134">
        <f t="shared" si="93"/>
        <v>2.6414926326904293</v>
      </c>
      <c r="AK134">
        <f t="shared" si="94"/>
        <v>1.6</v>
      </c>
      <c r="AL134">
        <f t="shared" si="101"/>
        <v>73</v>
      </c>
      <c r="AM134">
        <f t="shared" si="103"/>
        <v>0</v>
      </c>
      <c r="AN134">
        <f t="shared" si="78"/>
        <v>155.81</v>
      </c>
      <c r="AO134">
        <f t="shared" si="79"/>
        <v>137.47999999999999</v>
      </c>
      <c r="AP134">
        <f t="shared" si="102"/>
        <v>125</v>
      </c>
      <c r="AQ134">
        <f t="shared" si="80"/>
        <v>1</v>
      </c>
      <c r="AR134" s="4" t="str">
        <f t="shared" si="95"/>
        <v>Not OK</v>
      </c>
      <c r="AS134" s="7">
        <v>4.8</v>
      </c>
      <c r="AT134">
        <f t="shared" si="96"/>
        <v>1000</v>
      </c>
      <c r="AU134">
        <f>MIN(AT$8:AT184)</f>
        <v>29.9</v>
      </c>
      <c r="AV134">
        <f t="shared" si="97"/>
        <v>33.444816053511708</v>
      </c>
    </row>
    <row r="135" spans="2:48">
      <c r="B135" s="7" t="s">
        <v>91</v>
      </c>
      <c r="C135" s="7">
        <v>3.6</v>
      </c>
      <c r="D135" s="7">
        <v>467</v>
      </c>
      <c r="E135" s="7">
        <v>11.1</v>
      </c>
      <c r="F135" s="7">
        <v>193000</v>
      </c>
      <c r="G135" s="7">
        <v>4590</v>
      </c>
      <c r="H135" s="7">
        <v>20.3</v>
      </c>
      <c r="I135" s="7">
        <v>8.81</v>
      </c>
      <c r="J135" s="7">
        <v>8140.0000000000009</v>
      </c>
      <c r="K135" s="7">
        <v>3.68</v>
      </c>
      <c r="L135" s="7">
        <v>52400</v>
      </c>
      <c r="M135" s="7">
        <v>1800</v>
      </c>
      <c r="N135" s="7">
        <v>10.6</v>
      </c>
      <c r="O135" s="3">
        <v>8.81</v>
      </c>
      <c r="P135" s="7">
        <v>3240</v>
      </c>
      <c r="Q135" s="10">
        <v>3.68</v>
      </c>
      <c r="R135" s="7">
        <v>8.23</v>
      </c>
      <c r="S135" s="7">
        <v>0.36</v>
      </c>
      <c r="T135" s="2">
        <v>38.1</v>
      </c>
      <c r="U135" s="2">
        <v>63.5</v>
      </c>
      <c r="V135" s="3">
        <v>4.76</v>
      </c>
      <c r="W135">
        <f t="shared" si="86"/>
        <v>467</v>
      </c>
      <c r="X135">
        <f t="shared" si="77"/>
        <v>555.55500000000006</v>
      </c>
      <c r="Y135">
        <f t="shared" si="87"/>
        <v>0</v>
      </c>
      <c r="Z135">
        <f t="shared" si="88"/>
        <v>63.5</v>
      </c>
      <c r="AA135">
        <v>50</v>
      </c>
      <c r="AB135">
        <f t="shared" si="89"/>
        <v>1</v>
      </c>
      <c r="AC135">
        <f t="shared" si="98"/>
        <v>0</v>
      </c>
      <c r="AD135">
        <v>89.7</v>
      </c>
      <c r="AE135">
        <f t="shared" si="90"/>
        <v>1</v>
      </c>
      <c r="AF135">
        <f t="shared" si="99"/>
        <v>761</v>
      </c>
      <c r="AG135">
        <f t="shared" si="100"/>
        <v>200</v>
      </c>
      <c r="AH135">
        <f t="shared" si="91"/>
        <v>0</v>
      </c>
      <c r="AI135">
        <f t="shared" si="92"/>
        <v>3.408477468439238</v>
      </c>
      <c r="AJ135">
        <f t="shared" si="93"/>
        <v>2.6903112658390906</v>
      </c>
      <c r="AK135">
        <f t="shared" si="94"/>
        <v>1.3</v>
      </c>
      <c r="AL135">
        <f t="shared" si="101"/>
        <v>73</v>
      </c>
      <c r="AM135">
        <f t="shared" si="103"/>
        <v>0</v>
      </c>
      <c r="AN135">
        <f t="shared" si="78"/>
        <v>119.09</v>
      </c>
      <c r="AO135">
        <f t="shared" si="79"/>
        <v>105.08</v>
      </c>
      <c r="AP135">
        <f t="shared" si="102"/>
        <v>125</v>
      </c>
      <c r="AQ135">
        <f t="shared" si="80"/>
        <v>0</v>
      </c>
      <c r="AR135" s="4" t="str">
        <f t="shared" si="95"/>
        <v>Not OK</v>
      </c>
      <c r="AS135" s="7">
        <v>3.6</v>
      </c>
      <c r="AT135">
        <f t="shared" si="96"/>
        <v>1000</v>
      </c>
      <c r="AU135">
        <f>MIN(AT$8:AT185)</f>
        <v>29.9</v>
      </c>
      <c r="AV135">
        <f t="shared" si="97"/>
        <v>33.444816053511708</v>
      </c>
    </row>
  </sheetData>
  <sortState ref="A2:AR134">
    <sortCondition ref="A8"/>
  </sortState>
  <mergeCells count="12">
    <mergeCell ref="E6:K6"/>
    <mergeCell ref="L6:Q6"/>
    <mergeCell ref="R6:S6"/>
    <mergeCell ref="T6:V6"/>
    <mergeCell ref="AC6:AE6"/>
    <mergeCell ref="W6:Y6"/>
    <mergeCell ref="AR6:AS6"/>
    <mergeCell ref="AT6:AV6"/>
    <mergeCell ref="Z6:AB6"/>
    <mergeCell ref="AF6:AH6"/>
    <mergeCell ref="AI6:AM6"/>
    <mergeCell ref="AN6:AQ6"/>
  </mergeCells>
  <conditionalFormatting sqref="AT8:AT135">
    <cfRule type="top10" dxfId="1" priority="12" bottom="1" rank="1"/>
  </conditionalFormatting>
  <conditionalFormatting sqref="A8:AV135">
    <cfRule type="expression" dxfId="0" priority="3">
      <formula>$AV8=1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CHUGHTAI</dc:creator>
  <cp:lastModifiedBy>Abu Jundal</cp:lastModifiedBy>
  <dcterms:created xsi:type="dcterms:W3CDTF">2016-11-04T11:28:18Z</dcterms:created>
  <dcterms:modified xsi:type="dcterms:W3CDTF">2016-12-18T03:48:54Z</dcterms:modified>
</cp:coreProperties>
</file>