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2" i="1" l="1"/>
  <c r="B20" i="1"/>
  <c r="B19" i="1"/>
  <c r="B18" i="1"/>
  <c r="B13" i="1"/>
  <c r="B14" i="1" s="1"/>
  <c r="B17" i="1" s="1"/>
  <c r="B11" i="1"/>
  <c r="B12" i="1" s="1"/>
  <c r="C12" i="1" s="1"/>
  <c r="B21" i="1" l="1"/>
  <c r="B28" i="1"/>
  <c r="B16" i="1"/>
  <c r="A30" i="1" l="1"/>
  <c r="D30" i="1" s="1"/>
</calcChain>
</file>

<file path=xl/sharedStrings.xml><?xml version="1.0" encoding="utf-8"?>
<sst xmlns="http://schemas.openxmlformats.org/spreadsheetml/2006/main" count="61" uniqueCount="47">
  <si>
    <t>Section Properties</t>
  </si>
  <si>
    <t>Ix</t>
  </si>
  <si>
    <t>mm4</t>
  </si>
  <si>
    <t>Lp</t>
  </si>
  <si>
    <t>Lr</t>
  </si>
  <si>
    <t>Ag</t>
  </si>
  <si>
    <t>m</t>
  </si>
  <si>
    <t>mm2</t>
  </si>
  <si>
    <t>rx</t>
  </si>
  <si>
    <t>ry</t>
  </si>
  <si>
    <t>mm</t>
  </si>
  <si>
    <t>Lb</t>
  </si>
  <si>
    <t>BF</t>
  </si>
  <si>
    <t>Pe1x</t>
  </si>
  <si>
    <t>lx</t>
  </si>
  <si>
    <t>ly</t>
  </si>
  <si>
    <t>k1x</t>
  </si>
  <si>
    <t>k2x</t>
  </si>
  <si>
    <t>k1y</t>
  </si>
  <si>
    <t>k2y</t>
  </si>
  <si>
    <t>Cmx</t>
  </si>
  <si>
    <t>Pr*</t>
  </si>
  <si>
    <t>B1x=</t>
  </si>
  <si>
    <t>kN</t>
  </si>
  <si>
    <t>Pnt=</t>
  </si>
  <si>
    <t>Pe2x=</t>
  </si>
  <si>
    <t>B2x=</t>
  </si>
  <si>
    <t>Mrx=</t>
  </si>
  <si>
    <t>Mntx=</t>
  </si>
  <si>
    <t>Mltx=</t>
  </si>
  <si>
    <t>kNm</t>
  </si>
  <si>
    <t>Plt=</t>
  </si>
  <si>
    <t>sigmaPnt=</t>
  </si>
  <si>
    <t>Pr=</t>
  </si>
  <si>
    <t>K1xlx/rx</t>
  </si>
  <si>
    <t>k2xlx/rx</t>
  </si>
  <si>
    <t>k1yly/ry</t>
  </si>
  <si>
    <t>R=</t>
  </si>
  <si>
    <t>See fic Fcr</t>
  </si>
  <si>
    <t>Pc=</t>
  </si>
  <si>
    <t>Mpa</t>
  </si>
  <si>
    <t>fi Mp</t>
  </si>
  <si>
    <t>Check the capacity case no.</t>
  </si>
  <si>
    <t>Mc=</t>
  </si>
  <si>
    <t>Pr/Pc=</t>
  </si>
  <si>
    <t>Interaction equation</t>
  </si>
  <si>
    <t>Manually Calculated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</si>
</sst>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0" fillId="3" borderId="0" xfId="0" applyNumberFormat="1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15" zoomScale="110" zoomScaleNormal="110" workbookViewId="0">
      <selection activeCell="B15" sqref="B15"/>
    </sheetView>
  </sheetViews>
  <sheetFormatPr defaultRowHeight="15" x14ac:dyDescent="0.25"/>
  <cols>
    <col min="2" max="2" width="12" bestFit="1" customWidth="1"/>
    <col min="5" max="5" width="10.5703125" customWidth="1"/>
  </cols>
  <sheetData>
    <row r="1" spans="1:10" x14ac:dyDescent="0.25">
      <c r="A1" s="6" t="s">
        <v>0</v>
      </c>
      <c r="B1" s="6"/>
      <c r="C1" s="6"/>
      <c r="E1" s="5" t="s">
        <v>46</v>
      </c>
      <c r="F1" s="5"/>
      <c r="G1" s="5"/>
      <c r="H1" s="5"/>
      <c r="I1" s="5"/>
      <c r="J1" s="5"/>
    </row>
    <row r="2" spans="1:10" x14ac:dyDescent="0.25">
      <c r="A2" s="4" t="s">
        <v>41</v>
      </c>
      <c r="B2" s="4">
        <v>267</v>
      </c>
      <c r="C2" s="4" t="s">
        <v>30</v>
      </c>
    </row>
    <row r="3" spans="1:10" x14ac:dyDescent="0.25">
      <c r="A3" s="4" t="s">
        <v>1</v>
      </c>
      <c r="B3" s="4">
        <v>164000000</v>
      </c>
      <c r="C3" s="4" t="s">
        <v>2</v>
      </c>
      <c r="E3" s="4" t="s">
        <v>11</v>
      </c>
      <c r="F3" s="8">
        <v>7.36</v>
      </c>
      <c r="G3" s="4" t="s">
        <v>6</v>
      </c>
      <c r="H3" s="4" t="s">
        <v>15</v>
      </c>
      <c r="I3" s="4">
        <v>2.5</v>
      </c>
      <c r="J3" s="4" t="s">
        <v>6</v>
      </c>
    </row>
    <row r="4" spans="1:10" x14ac:dyDescent="0.25">
      <c r="A4" s="4" t="s">
        <v>3</v>
      </c>
      <c r="B4" s="8">
        <v>2.48</v>
      </c>
      <c r="C4" s="4" t="s">
        <v>6</v>
      </c>
      <c r="E4" s="4" t="s">
        <v>16</v>
      </c>
      <c r="F4" s="4">
        <v>1</v>
      </c>
      <c r="G4" s="4"/>
      <c r="H4" s="4" t="s">
        <v>14</v>
      </c>
      <c r="I4" s="4">
        <v>7.36</v>
      </c>
      <c r="J4" s="4" t="s">
        <v>6</v>
      </c>
    </row>
    <row r="5" spans="1:10" x14ac:dyDescent="0.25">
      <c r="A5" s="4" t="s">
        <v>4</v>
      </c>
      <c r="B5" s="8">
        <v>9.56</v>
      </c>
      <c r="C5" s="4" t="s">
        <v>6</v>
      </c>
      <c r="E5" s="4" t="s">
        <v>17</v>
      </c>
      <c r="F5" s="4">
        <v>1.35</v>
      </c>
      <c r="G5" s="4"/>
      <c r="H5" s="4"/>
      <c r="I5" s="4"/>
      <c r="J5" s="4"/>
    </row>
    <row r="6" spans="1:10" x14ac:dyDescent="0.25">
      <c r="A6" s="4" t="s">
        <v>5</v>
      </c>
      <c r="B6" s="4">
        <v>9480</v>
      </c>
      <c r="C6" s="4" t="s">
        <v>7</v>
      </c>
      <c r="E6" s="4" t="s">
        <v>18</v>
      </c>
      <c r="F6" s="4">
        <v>1</v>
      </c>
      <c r="G6" s="4"/>
      <c r="H6" s="4"/>
      <c r="I6" s="4"/>
      <c r="J6" s="4"/>
    </row>
    <row r="7" spans="1:10" x14ac:dyDescent="0.25">
      <c r="A7" s="4" t="s">
        <v>8</v>
      </c>
      <c r="B7" s="4">
        <v>132</v>
      </c>
      <c r="C7" s="4" t="s">
        <v>10</v>
      </c>
      <c r="E7" s="4" t="s">
        <v>19</v>
      </c>
      <c r="F7" s="4">
        <v>0</v>
      </c>
      <c r="G7" s="4"/>
      <c r="H7" s="4"/>
      <c r="I7" s="4"/>
      <c r="J7" s="4"/>
    </row>
    <row r="8" spans="1:10" x14ac:dyDescent="0.25">
      <c r="A8" s="4" t="s">
        <v>9</v>
      </c>
      <c r="B8" s="4">
        <v>49.8</v>
      </c>
      <c r="C8" s="4" t="s">
        <v>10</v>
      </c>
      <c r="E8" s="4" t="s">
        <v>20</v>
      </c>
      <c r="F8" s="4">
        <v>0.4</v>
      </c>
      <c r="G8" s="4"/>
      <c r="H8" s="4"/>
      <c r="I8" s="4"/>
      <c r="J8" s="4"/>
    </row>
    <row r="9" spans="1:10" x14ac:dyDescent="0.25">
      <c r="A9" s="4" t="s">
        <v>12</v>
      </c>
      <c r="B9" s="4">
        <v>15.7</v>
      </c>
      <c r="C9" s="4" t="s">
        <v>23</v>
      </c>
      <c r="E9" s="4" t="s">
        <v>21</v>
      </c>
      <c r="F9" s="4">
        <v>28.27</v>
      </c>
      <c r="G9" s="4" t="s">
        <v>23</v>
      </c>
      <c r="H9" s="4"/>
      <c r="I9" s="4"/>
      <c r="J9" s="4"/>
    </row>
    <row r="10" spans="1:10" x14ac:dyDescent="0.25">
      <c r="E10" s="4" t="s">
        <v>32</v>
      </c>
      <c r="F10" s="4">
        <v>40.46</v>
      </c>
      <c r="G10" s="4" t="s">
        <v>23</v>
      </c>
      <c r="H10" s="4"/>
      <c r="I10" s="4"/>
      <c r="J10" s="4"/>
    </row>
    <row r="11" spans="1:10" x14ac:dyDescent="0.25">
      <c r="A11" t="s">
        <v>13</v>
      </c>
      <c r="B11" s="1">
        <f>(PI()^2*200000*B3)/(((F4*I4*1000)^2)*1000)</f>
        <v>5976.1014361511061</v>
      </c>
      <c r="E11" s="4" t="s">
        <v>24</v>
      </c>
      <c r="F11" s="4">
        <v>20.23</v>
      </c>
      <c r="G11" s="4" t="s">
        <v>23</v>
      </c>
      <c r="H11" s="4"/>
      <c r="I11" s="4"/>
      <c r="J11" s="4"/>
    </row>
    <row r="12" spans="1:10" x14ac:dyDescent="0.25">
      <c r="A12" t="s">
        <v>22</v>
      </c>
      <c r="B12" s="1">
        <f>F8/(1-(F9/B11))</f>
        <v>0.40190119712056227</v>
      </c>
      <c r="C12">
        <f>IF(B12&lt;1,1,B12)</f>
        <v>1</v>
      </c>
      <c r="E12" s="4" t="s">
        <v>31</v>
      </c>
      <c r="F12" s="4">
        <v>8.0399999999999991</v>
      </c>
      <c r="G12" s="4" t="s">
        <v>23</v>
      </c>
      <c r="H12" s="4"/>
      <c r="I12" s="4"/>
      <c r="J12" s="4"/>
    </row>
    <row r="13" spans="1:10" x14ac:dyDescent="0.25">
      <c r="A13" t="s">
        <v>25</v>
      </c>
      <c r="B13" s="1">
        <f>2*(PI()^2*200000*B3)/(((F5*I4*1000)^2)*1000)</f>
        <v>6558.1360067501828</v>
      </c>
      <c r="E13" s="4" t="s">
        <v>28</v>
      </c>
      <c r="F13" s="4">
        <v>28.54</v>
      </c>
      <c r="G13" s="4" t="s">
        <v>30</v>
      </c>
      <c r="H13" s="4"/>
      <c r="I13" s="4"/>
      <c r="J13" s="4"/>
    </row>
    <row r="14" spans="1:10" x14ac:dyDescent="0.25">
      <c r="A14" t="s">
        <v>26</v>
      </c>
      <c r="B14" s="1">
        <f>1/(1-(F10/B13))</f>
        <v>1.0062077341613938</v>
      </c>
      <c r="E14" s="4" t="s">
        <v>29</v>
      </c>
      <c r="F14" s="4">
        <v>165.38</v>
      </c>
      <c r="G14" s="4" t="s">
        <v>30</v>
      </c>
      <c r="H14" s="4"/>
      <c r="I14" s="4"/>
      <c r="J14" s="4"/>
    </row>
    <row r="15" spans="1:10" x14ac:dyDescent="0.25">
      <c r="B15" s="1"/>
    </row>
    <row r="16" spans="1:10" x14ac:dyDescent="0.25">
      <c r="A16" t="s">
        <v>27</v>
      </c>
      <c r="B16" s="1">
        <f>C12*F13+B14*F14</f>
        <v>194.94663507561128</v>
      </c>
      <c r="C16" t="s">
        <v>30</v>
      </c>
    </row>
    <row r="17" spans="1:6" x14ac:dyDescent="0.25">
      <c r="A17" t="s">
        <v>33</v>
      </c>
      <c r="B17" s="1">
        <f>F11+B14*F12</f>
        <v>28.319910182657605</v>
      </c>
      <c r="C17" t="s">
        <v>23</v>
      </c>
    </row>
    <row r="18" spans="1:6" x14ac:dyDescent="0.25">
      <c r="A18" t="s">
        <v>34</v>
      </c>
      <c r="B18" s="1">
        <f>F4*I4*1000/B7</f>
        <v>55.757575757575758</v>
      </c>
    </row>
    <row r="19" spans="1:6" x14ac:dyDescent="0.25">
      <c r="A19" t="s">
        <v>35</v>
      </c>
      <c r="B19" s="1">
        <f>F5*I4*1000/B7</f>
        <v>75.27272727272728</v>
      </c>
    </row>
    <row r="20" spans="1:6" x14ac:dyDescent="0.25">
      <c r="A20" t="s">
        <v>36</v>
      </c>
      <c r="B20" s="1">
        <f>F6*I3*1000/B8</f>
        <v>50.200803212851412</v>
      </c>
    </row>
    <row r="21" spans="1:6" x14ac:dyDescent="0.25">
      <c r="A21" t="s">
        <v>37</v>
      </c>
      <c r="B21" s="7">
        <f>MAX(B18:B20)</f>
        <v>75.27272727272728</v>
      </c>
      <c r="D21" s="2" t="s">
        <v>38</v>
      </c>
      <c r="E21" s="3">
        <v>166.99</v>
      </c>
      <c r="F21" t="s">
        <v>40</v>
      </c>
    </row>
    <row r="22" spans="1:6" x14ac:dyDescent="0.25">
      <c r="A22" t="s">
        <v>39</v>
      </c>
      <c r="B22" s="1">
        <f>E21*B6/1000</f>
        <v>1583.0652000000002</v>
      </c>
    </row>
    <row r="23" spans="1:6" x14ac:dyDescent="0.25">
      <c r="B23" s="1"/>
    </row>
    <row r="24" spans="1:6" x14ac:dyDescent="0.25">
      <c r="A24" t="s">
        <v>42</v>
      </c>
      <c r="B24" s="1"/>
    </row>
    <row r="25" spans="1:6" x14ac:dyDescent="0.25">
      <c r="B25" s="1"/>
    </row>
    <row r="26" spans="1:6" x14ac:dyDescent="0.25">
      <c r="B26" s="1"/>
    </row>
    <row r="27" spans="1:6" x14ac:dyDescent="0.25">
      <c r="A27" t="s">
        <v>43</v>
      </c>
      <c r="B27" s="1">
        <f>(B2-B9*0.9*(F3-B4))</f>
        <v>198.04559999999998</v>
      </c>
      <c r="C27" t="s">
        <v>30</v>
      </c>
    </row>
    <row r="28" spans="1:6" x14ac:dyDescent="0.25">
      <c r="A28" t="s">
        <v>44</v>
      </c>
      <c r="B28" s="1">
        <f>B17/B22</f>
        <v>1.7889288566672806E-2</v>
      </c>
    </row>
    <row r="29" spans="1:6" x14ac:dyDescent="0.25">
      <c r="A29" t="s">
        <v>45</v>
      </c>
      <c r="B29" s="1"/>
    </row>
    <row r="30" spans="1:6" x14ac:dyDescent="0.25">
      <c r="A30" s="1">
        <f>IF(B28&gt;=0.2,(B28+((8*B16)/(9*B27))),(0.5*B28+((B16/B27))))</f>
        <v>0.99329691000199571</v>
      </c>
      <c r="B30" s="1"/>
      <c r="D30" t="str">
        <f>IF(A30&lt;=1,"ok","failed")</f>
        <v>ok</v>
      </c>
    </row>
    <row r="31" spans="1:6" x14ac:dyDescent="0.25">
      <c r="B31" s="1"/>
    </row>
    <row r="32" spans="1:6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</sheetData>
  <mergeCells count="2">
    <mergeCell ref="E1:J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2018-03-14T17:37:37Z</dcterms:modified>
</cp:coreProperties>
</file>